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K:\22委託・契約\・地域生活支援事業（移動支援・日中一時）\登録申請書類様式等\移動支援\1.受付後使用\"/>
    </mc:Choice>
  </mc:AlternateContent>
  <xr:revisionPtr revIDLastSave="0" documentId="13_ncr:40009_{A16778A4-62A5-4BEB-BFA1-4A8B97F1CE77}" xr6:coauthVersionLast="36" xr6:coauthVersionMax="36" xr10:uidLastSave="{00000000-0000-0000-0000-000000000000}"/>
  <bookViews>
    <workbookView xWindow="3135" yWindow="1500" windowWidth="16065" windowHeight="12825" tabRatio="912"/>
  </bookViews>
  <sheets>
    <sheet name="表紙" sheetId="211" r:id="rId1"/>
    <sheet name="Ⅰ1居宅介護(身介、単一日中)" sheetId="96" r:id="rId2"/>
    <sheet name="Ⅰ1居宅介護(身介、単一早朝夜間)" sheetId="97" r:id="rId3"/>
    <sheet name="Ⅰ1居宅介護(身介、単一深夜)" sheetId="98" r:id="rId4"/>
    <sheet name="Ⅰ1居宅介護(身介、合成深夜)" sheetId="102" r:id="rId5"/>
    <sheet name="Ⅰ1居宅介護(身介、合成早朝)" sheetId="101" r:id="rId6"/>
    <sheet name="Ⅰ1居宅介護(身介、合成日中)" sheetId="103" r:id="rId7"/>
    <sheet name="Ⅰ1居宅介護(身介、合成夜間１)" sheetId="104" r:id="rId8"/>
    <sheet name="Ⅰ1居宅介護(身介、合成夜間２)" sheetId="105" r:id="rId9"/>
    <sheet name="Ⅰ1居宅介護(身介、2h未合成１)" sheetId="113" r:id="rId10"/>
    <sheet name="Ⅰ1居宅介護(身介、2h未合成２)" sheetId="114" r:id="rId11"/>
    <sheet name="Ⅰ1居宅介護(身介、2h未合成３)" sheetId="115" r:id="rId12"/>
    <sheet name="Ⅰ1居宅介護(身介、日中増分)" sheetId="106" r:id="rId13"/>
    <sheet name="Ⅰ1居宅介護(身介、早朝夜間増分)" sheetId="107" r:id="rId14"/>
    <sheet name="Ⅰ1居宅介護(身介、深夜増分)" sheetId="108" r:id="rId15"/>
    <sheet name="Ⅰ1居宅介護(家援、単一日中)" sheetId="141" r:id="rId16"/>
    <sheet name="Ⅰ1居宅介護(家援、単一早朝夜間)" sheetId="142" r:id="rId17"/>
    <sheet name="Ⅰ1居宅介護(家援、単一深夜)" sheetId="143" r:id="rId18"/>
    <sheet name="Ⅰ1居宅介護(家援、合成１)" sheetId="144" r:id="rId19"/>
    <sheet name="Ⅰ1居宅介護(家援、合成２)" sheetId="145" r:id="rId20"/>
    <sheet name="Ⅰ1居宅介護(家援、2h未合成１)" sheetId="146" r:id="rId21"/>
    <sheet name="Ⅰ1居宅介護(家援、日中増分)" sheetId="147" r:id="rId22"/>
    <sheet name="Ⅰ1居宅介護(家援、早朝夜間増分)" sheetId="148" r:id="rId23"/>
    <sheet name="Ⅰ1居宅介護(家援、深夜増分)" sheetId="149" r:id="rId24"/>
  </sheets>
  <definedNames>
    <definedName name="_xlnm._FilterDatabase" localSheetId="20" hidden="1">'Ⅰ1居宅介護(家援、2h未合成１)'!$A$1:$A$50</definedName>
    <definedName name="_xlnm._FilterDatabase" localSheetId="18" hidden="1">'Ⅰ1居宅介護(家援、合成１)'!$A$1:$A$87</definedName>
    <definedName name="_xlnm._FilterDatabase" localSheetId="19" hidden="1">'Ⅰ1居宅介護(家援、合成２)'!$A$1:$A$52</definedName>
    <definedName name="_xlnm._FilterDatabase" localSheetId="23" hidden="1">'Ⅰ1居宅介護(家援、深夜増分)'!$A$1:$A$75</definedName>
    <definedName name="_xlnm._FilterDatabase" localSheetId="22" hidden="1">'Ⅰ1居宅介護(家援、早朝夜間増分)'!$A$1:$A$75</definedName>
    <definedName name="_xlnm._FilterDatabase" localSheetId="17" hidden="1">'Ⅰ1居宅介護(家援、単一深夜)'!$A$1:$A$75</definedName>
    <definedName name="_xlnm._FilterDatabase" localSheetId="16" hidden="1">'Ⅰ1居宅介護(家援、単一早朝夜間)'!$A$1:$A$75</definedName>
    <definedName name="_xlnm._FilterDatabase" localSheetId="15" hidden="1">'Ⅰ1居宅介護(家援、単一日中)'!$A$1:$A$99</definedName>
    <definedName name="_xlnm._FilterDatabase" localSheetId="21" hidden="1">'Ⅰ1居宅介護(家援、日中増分)'!$A$1:$A$99</definedName>
    <definedName name="_xlnm._FilterDatabase" localSheetId="9" hidden="1">'Ⅰ1居宅介護(身介、2h未合成１)'!$A$1:$A$98</definedName>
    <definedName name="_xlnm._FilterDatabase" localSheetId="10" hidden="1">'Ⅰ1居宅介護(身介、2h未合成２)'!$A$1:$A$83</definedName>
    <definedName name="_xlnm._FilterDatabase" localSheetId="11" hidden="1">'Ⅰ1居宅介護(身介、2h未合成３)'!$A$1:$A$111</definedName>
    <definedName name="_xlnm._FilterDatabase" localSheetId="4" hidden="1">'Ⅰ1居宅介護(身介、合成深夜)'!$A$1:$A$83</definedName>
    <definedName name="_xlnm._FilterDatabase" localSheetId="5" hidden="1">'Ⅰ1居宅介護(身介、合成早朝)'!$A$1:$A$83</definedName>
    <definedName name="_xlnm._FilterDatabase" localSheetId="6" hidden="1">'Ⅰ1居宅介護(身介、合成日中)'!$A$1:$A$91</definedName>
    <definedName name="_xlnm._FilterDatabase" localSheetId="7" hidden="1">'Ⅰ1居宅介護(身介、合成夜間１)'!$A$1:$A$83</definedName>
    <definedName name="_xlnm._FilterDatabase" localSheetId="8" hidden="1">'Ⅰ1居宅介護(身介、合成夜間２)'!$A$1:$A$83</definedName>
    <definedName name="_xlnm._FilterDatabase" localSheetId="14" hidden="1">'Ⅰ1居宅介護(身介、深夜増分)'!$A$1:$A$75</definedName>
    <definedName name="_xlnm._FilterDatabase" localSheetId="13" hidden="1">'Ⅰ1居宅介護(身介、早朝夜間増分)'!$A$1:$A$75</definedName>
    <definedName name="_xlnm._FilterDatabase" localSheetId="3" hidden="1">'Ⅰ1居宅介護(身介、単一深夜)'!$A$1:$A$75</definedName>
    <definedName name="_xlnm._FilterDatabase" localSheetId="2" hidden="1">'Ⅰ1居宅介護(身介、単一早朝夜間)'!$A$1:$A$75</definedName>
    <definedName name="_xlnm._FilterDatabase" localSheetId="1" hidden="1">'Ⅰ1居宅介護(身介、単一日中)'!$A$1:$A$99</definedName>
    <definedName name="_xlnm._FilterDatabase" localSheetId="12" hidden="1">'Ⅰ1居宅介護(身介、日中増分)'!$A$1:$A$99</definedName>
    <definedName name="_xlnm.Print_Area" localSheetId="20">'Ⅰ1居宅介護(家援、2h未合成１)'!$A$1:$BA$37</definedName>
    <definedName name="_xlnm.Print_Area" localSheetId="18">'Ⅰ1居宅介護(家援、合成１)'!$A$1:$BE$72</definedName>
    <definedName name="_xlnm.Print_Area" localSheetId="19">'Ⅰ1居宅介護(家援、合成２)'!$A$1:$BE$37</definedName>
    <definedName name="_xlnm.Print_Area" localSheetId="23">'Ⅰ1居宅介護(家援、深夜増分)'!$A$1:$AT$60</definedName>
    <definedName name="_xlnm.Print_Area" localSheetId="22">'Ⅰ1居宅介護(家援、早朝夜間増分)'!$A$1:$AT$68</definedName>
    <definedName name="_xlnm.Print_Area" localSheetId="17">'Ⅰ1居宅介護(家援、単一深夜)'!$A$1:$AT$60</definedName>
    <definedName name="_xlnm.Print_Area" localSheetId="16">'Ⅰ1居宅介護(家援、単一早朝夜間)'!$A$1:$AT$68</definedName>
    <definedName name="_xlnm.Print_Area" localSheetId="15">'Ⅰ1居宅介護(家援、単一日中)'!$A$1:$AT$92</definedName>
    <definedName name="_xlnm.Print_Area" localSheetId="21">'Ⅰ1居宅介護(家援、日中増分)'!$A$1:$AT$92</definedName>
    <definedName name="_xlnm.Print_Area" localSheetId="9">'Ⅰ1居宅介護(身介、2h未合成１)'!$A$1:$BA$83</definedName>
    <definedName name="_xlnm.Print_Area" localSheetId="10">'Ⅰ1居宅介護(身介、2h未合成２)'!$A$1:$BA$68</definedName>
    <definedName name="_xlnm.Print_Area" localSheetId="11">'Ⅰ1居宅介護(身介、2h未合成３)'!$A$1:$BA$96</definedName>
    <definedName name="_xlnm.Print_Area" localSheetId="4">'Ⅰ1居宅介護(身介、合成深夜)'!$A$1:$BE$68</definedName>
    <definedName name="_xlnm.Print_Area" localSheetId="5">'Ⅰ1居宅介護(身介、合成早朝)'!$A$1:$BA$68</definedName>
    <definedName name="_xlnm.Print_Area" localSheetId="6">'Ⅰ1居宅介護(身介、合成日中)'!$A$1:$BA$76</definedName>
    <definedName name="_xlnm.Print_Area" localSheetId="7">'Ⅰ1居宅介護(身介、合成夜間１)'!$A$1:$BE$68</definedName>
    <definedName name="_xlnm.Print_Area" localSheetId="8">'Ⅰ1居宅介護(身介、合成夜間２)'!$A$1:$BC$68</definedName>
    <definedName name="_xlnm.Print_Area" localSheetId="14">'Ⅰ1居宅介護(身介、深夜増分)'!$A$1:$AT$60</definedName>
    <definedName name="_xlnm.Print_Area" localSheetId="13">'Ⅰ1居宅介護(身介、早朝夜間増分)'!$A$1:$AT$68</definedName>
    <definedName name="_xlnm.Print_Area" localSheetId="3">'Ⅰ1居宅介護(身介、単一深夜)'!$A$1:$AT$60</definedName>
    <definedName name="_xlnm.Print_Area" localSheetId="2">'Ⅰ1居宅介護(身介、単一早朝夜間)'!$A$1:$AT$68</definedName>
    <definedName name="_xlnm.Print_Area" localSheetId="1">'Ⅰ1居宅介護(身介、単一日中)'!$A$1:$AT$92</definedName>
    <definedName name="_xlnm.Print_Area" localSheetId="12">'Ⅰ1居宅介護(身介、日中増分)'!$A$1:$AT$92</definedName>
    <definedName name="_xlnm.Print_Area" localSheetId="0">表紙!$A$1:$V$47</definedName>
  </definedNames>
  <calcPr calcId="191029"/>
</workbook>
</file>

<file path=xl/calcChain.xml><?xml version="1.0" encoding="utf-8"?>
<calcChain xmlns="http://schemas.openxmlformats.org/spreadsheetml/2006/main">
  <c r="AZ7" i="146" l="1"/>
  <c r="AZ8" i="146"/>
  <c r="AZ9" i="146"/>
  <c r="AZ10" i="146"/>
  <c r="AZ16" i="146"/>
  <c r="AZ17" i="146"/>
  <c r="AZ18" i="146"/>
  <c r="AZ19" i="146"/>
  <c r="AZ20" i="146"/>
  <c r="AZ21" i="146"/>
  <c r="AZ22" i="146"/>
  <c r="AZ23" i="146"/>
  <c r="AZ24" i="146"/>
  <c r="AZ25" i="146"/>
  <c r="AZ26" i="146"/>
  <c r="AZ27" i="146"/>
  <c r="AZ33" i="146"/>
  <c r="AZ34" i="146"/>
  <c r="AZ35" i="146"/>
  <c r="AZ36" i="146"/>
  <c r="BD7" i="144"/>
  <c r="BD8" i="144"/>
  <c r="BD9" i="144"/>
  <c r="BD10" i="144"/>
  <c r="BD11" i="144"/>
  <c r="BD12" i="144"/>
  <c r="BD13" i="144"/>
  <c r="BD14" i="144"/>
  <c r="BD15" i="144"/>
  <c r="BD16" i="144"/>
  <c r="BD17" i="144"/>
  <c r="BD18" i="144"/>
  <c r="BD24" i="144"/>
  <c r="BD25" i="144"/>
  <c r="BD26" i="144"/>
  <c r="BD27" i="144"/>
  <c r="BD28" i="144"/>
  <c r="BD29" i="144"/>
  <c r="BD30" i="144"/>
  <c r="BD31" i="144"/>
  <c r="BD32" i="144"/>
  <c r="BD33" i="144"/>
  <c r="BD34" i="144"/>
  <c r="BD35" i="144"/>
  <c r="BD42" i="144"/>
  <c r="BD43" i="144"/>
  <c r="BD44" i="144"/>
  <c r="BD45" i="144"/>
  <c r="BD46" i="144"/>
  <c r="BD47" i="144"/>
  <c r="BD48" i="144"/>
  <c r="BD49" i="144"/>
  <c r="BD50" i="144"/>
  <c r="BD51" i="144"/>
  <c r="BD52" i="144"/>
  <c r="BD53" i="144"/>
  <c r="BD7" i="145"/>
  <c r="BD8" i="145"/>
  <c r="BD9" i="145"/>
  <c r="BD10" i="145"/>
  <c r="BD11" i="145"/>
  <c r="BD12" i="145"/>
  <c r="BD13" i="145"/>
  <c r="BD14" i="145"/>
  <c r="BD15" i="145"/>
  <c r="BD16" i="145"/>
  <c r="BD17" i="145"/>
  <c r="BD18" i="145"/>
  <c r="BD24" i="145"/>
  <c r="BD25" i="145"/>
  <c r="BD26" i="145"/>
  <c r="BD27" i="145"/>
  <c r="BD28" i="145"/>
  <c r="BD29" i="145"/>
  <c r="BD30" i="145"/>
  <c r="BD31" i="145"/>
  <c r="BD32" i="145"/>
  <c r="BD33" i="145"/>
  <c r="BD34" i="145"/>
  <c r="BD35" i="145"/>
  <c r="AS7" i="149"/>
  <c r="AS8" i="149"/>
  <c r="AS9" i="149"/>
  <c r="AS10" i="149"/>
  <c r="AS11" i="149"/>
  <c r="AS12" i="149"/>
  <c r="AS13" i="149"/>
  <c r="AS14" i="149"/>
  <c r="AS15" i="149"/>
  <c r="AS16" i="149"/>
  <c r="AS17" i="149"/>
  <c r="AS18" i="149"/>
  <c r="AS19" i="149"/>
  <c r="AS20" i="149"/>
  <c r="AS21" i="149"/>
  <c r="AS22" i="149"/>
  <c r="AS23" i="149"/>
  <c r="AS24" i="149"/>
  <c r="AS25" i="149"/>
  <c r="AS26" i="149"/>
  <c r="AS27" i="149"/>
  <c r="AS28" i="149"/>
  <c r="AS29" i="149"/>
  <c r="AS30" i="149"/>
  <c r="AS31" i="149"/>
  <c r="AS32" i="149"/>
  <c r="AS33" i="149"/>
  <c r="AS34" i="149"/>
  <c r="AS35" i="149"/>
  <c r="AS36" i="149"/>
  <c r="AS37" i="149"/>
  <c r="AS38" i="149"/>
  <c r="AS39" i="149"/>
  <c r="AS40" i="149"/>
  <c r="AS41" i="149"/>
  <c r="AS42" i="149"/>
  <c r="AS43" i="149"/>
  <c r="AS44" i="149"/>
  <c r="AS45" i="149"/>
  <c r="AS46" i="149"/>
  <c r="AS47" i="149"/>
  <c r="AS48" i="149"/>
  <c r="AS49" i="149"/>
  <c r="AS50" i="149"/>
  <c r="AS51" i="149"/>
  <c r="AS52" i="149"/>
  <c r="AS53" i="149"/>
  <c r="AS54" i="149"/>
  <c r="AS55" i="149"/>
  <c r="AS56" i="149"/>
  <c r="AS57" i="149"/>
  <c r="AS58" i="149"/>
  <c r="AS7" i="148"/>
  <c r="AS8" i="148"/>
  <c r="AS9" i="148"/>
  <c r="AS10" i="148"/>
  <c r="AS11" i="148"/>
  <c r="AS12" i="148"/>
  <c r="AS13" i="148"/>
  <c r="AS14" i="148"/>
  <c r="AS15" i="148"/>
  <c r="AS16" i="148"/>
  <c r="AS17" i="148"/>
  <c r="AS18" i="148"/>
  <c r="AS19" i="148"/>
  <c r="AS20" i="148"/>
  <c r="AS21" i="148"/>
  <c r="AS22" i="148"/>
  <c r="AS23" i="148"/>
  <c r="AS24" i="148"/>
  <c r="AS25" i="148"/>
  <c r="AS26" i="148"/>
  <c r="AS32" i="148"/>
  <c r="AS33" i="148"/>
  <c r="AS34" i="148"/>
  <c r="AS35" i="148"/>
  <c r="AS36" i="148"/>
  <c r="AS37" i="148"/>
  <c r="AS38" i="148"/>
  <c r="AS39" i="148"/>
  <c r="AS40" i="148"/>
  <c r="AS41" i="148"/>
  <c r="AS42" i="148"/>
  <c r="AS43" i="148"/>
  <c r="AS44" i="148"/>
  <c r="AS45" i="148"/>
  <c r="AS46" i="148"/>
  <c r="AS47" i="148"/>
  <c r="AS48" i="148"/>
  <c r="AS49" i="148"/>
  <c r="AS50" i="148"/>
  <c r="AS51" i="148"/>
  <c r="AS52" i="148"/>
  <c r="AS53" i="148"/>
  <c r="AS54" i="148"/>
  <c r="AS55" i="148"/>
  <c r="AS56" i="148"/>
  <c r="AS57" i="148"/>
  <c r="AS58" i="148"/>
  <c r="AS59" i="148"/>
  <c r="AS60" i="148"/>
  <c r="AS61" i="148"/>
  <c r="AS62" i="148"/>
  <c r="AS63" i="148"/>
  <c r="AS64" i="148"/>
  <c r="AS65" i="148"/>
  <c r="AS66" i="148"/>
  <c r="AS67" i="148"/>
  <c r="AS7" i="143"/>
  <c r="AS8" i="143"/>
  <c r="AS9" i="143"/>
  <c r="AS10" i="143"/>
  <c r="AS11" i="143"/>
  <c r="AS12" i="143"/>
  <c r="AS13" i="143"/>
  <c r="AS14" i="143"/>
  <c r="AS15" i="143"/>
  <c r="AS16" i="143"/>
  <c r="AS17" i="143"/>
  <c r="AS18" i="143"/>
  <c r="AS19" i="143"/>
  <c r="AS20" i="143"/>
  <c r="AS21" i="143"/>
  <c r="AS22" i="143"/>
  <c r="AS23" i="143"/>
  <c r="AS24" i="143"/>
  <c r="AS25" i="143"/>
  <c r="AS26" i="143"/>
  <c r="AS27" i="143"/>
  <c r="AS28" i="143"/>
  <c r="AS29" i="143"/>
  <c r="AS30" i="143"/>
  <c r="AS31" i="143"/>
  <c r="AS32" i="143"/>
  <c r="AS33" i="143"/>
  <c r="AS34" i="143"/>
  <c r="AS35" i="143"/>
  <c r="AS36" i="143"/>
  <c r="AS37" i="143"/>
  <c r="AS38" i="143"/>
  <c r="AS39" i="143"/>
  <c r="AS40" i="143"/>
  <c r="AS41" i="143"/>
  <c r="AS42" i="143"/>
  <c r="AS43" i="143"/>
  <c r="AS44" i="143"/>
  <c r="AS45" i="143"/>
  <c r="AS46" i="143"/>
  <c r="AS47" i="143"/>
  <c r="AS48" i="143"/>
  <c r="AS49" i="143"/>
  <c r="AS50" i="143"/>
  <c r="AS51" i="143"/>
  <c r="AS52" i="143"/>
  <c r="AS53" i="143"/>
  <c r="AS54" i="143"/>
  <c r="AS55" i="143"/>
  <c r="AS56" i="143"/>
  <c r="AS57" i="143"/>
  <c r="AS58" i="143"/>
  <c r="AS7" i="142"/>
  <c r="AS8" i="142"/>
  <c r="AS9" i="142"/>
  <c r="AS10" i="142"/>
  <c r="AS11" i="142"/>
  <c r="AS12" i="142"/>
  <c r="AS13" i="142"/>
  <c r="AS14" i="142"/>
  <c r="AS15" i="142"/>
  <c r="AS16" i="142"/>
  <c r="AS17" i="142"/>
  <c r="AS18" i="142"/>
  <c r="AS19" i="142"/>
  <c r="AS20" i="142"/>
  <c r="AS21" i="142"/>
  <c r="AS22" i="142"/>
  <c r="AS23" i="142"/>
  <c r="AS24" i="142"/>
  <c r="AS25" i="142"/>
  <c r="AS26" i="142"/>
  <c r="AS32" i="142"/>
  <c r="AS33" i="142"/>
  <c r="AS34" i="142"/>
  <c r="AS35" i="142"/>
  <c r="AS36" i="142"/>
  <c r="AS37" i="142"/>
  <c r="AS38" i="142"/>
  <c r="AS39" i="142"/>
  <c r="AS40" i="142"/>
  <c r="AS41" i="142"/>
  <c r="AS42" i="142"/>
  <c r="AS43" i="142"/>
  <c r="AS44" i="142"/>
  <c r="AS45" i="142"/>
  <c r="AS46" i="142"/>
  <c r="AS47" i="142"/>
  <c r="AS48" i="142"/>
  <c r="AS49" i="142"/>
  <c r="AS50" i="142"/>
  <c r="AS51" i="142"/>
  <c r="AS52" i="142"/>
  <c r="AS53" i="142"/>
  <c r="AS54" i="142"/>
  <c r="AS55" i="142"/>
  <c r="AS56" i="142"/>
  <c r="AS57" i="142"/>
  <c r="AS58" i="142"/>
  <c r="AS59" i="142"/>
  <c r="AS60" i="142"/>
  <c r="AS61" i="142"/>
  <c r="AS62" i="142"/>
  <c r="AS63" i="142"/>
  <c r="AS64" i="142"/>
  <c r="AS65" i="142"/>
  <c r="AS66" i="142"/>
  <c r="AS67" i="142"/>
  <c r="AS7" i="141"/>
  <c r="AS8" i="141"/>
  <c r="AS9" i="141"/>
  <c r="AS10" i="141"/>
  <c r="AS11" i="141"/>
  <c r="AS12" i="141"/>
  <c r="AS13" i="141"/>
  <c r="AS14" i="141"/>
  <c r="AS15" i="141"/>
  <c r="AS16" i="141"/>
  <c r="AS17" i="141"/>
  <c r="AS18" i="141"/>
  <c r="AS19" i="141"/>
  <c r="AS20" i="141"/>
  <c r="AS21" i="141"/>
  <c r="AS22" i="141"/>
  <c r="AS23" i="141"/>
  <c r="AS24" i="141"/>
  <c r="AS25" i="141"/>
  <c r="AS26" i="141"/>
  <c r="AS27" i="141"/>
  <c r="AS28" i="141"/>
  <c r="AS29" i="141"/>
  <c r="AS30" i="141"/>
  <c r="AS31" i="141"/>
  <c r="AS32" i="141"/>
  <c r="AS33" i="141"/>
  <c r="AS34" i="141"/>
  <c r="AS35" i="141"/>
  <c r="AS36" i="141"/>
  <c r="AS37" i="141"/>
  <c r="AS38" i="141"/>
  <c r="AS39" i="141"/>
  <c r="AS40" i="141"/>
  <c r="AS41" i="141"/>
  <c r="AS42" i="141"/>
  <c r="AS43" i="141"/>
  <c r="AS44" i="141"/>
  <c r="AS45" i="141"/>
  <c r="AS46" i="141"/>
  <c r="AS47" i="141"/>
  <c r="AS48" i="141"/>
  <c r="AS49" i="141"/>
  <c r="AS50" i="141"/>
  <c r="AS51" i="141"/>
  <c r="AS52" i="141"/>
  <c r="AS53" i="141"/>
  <c r="AS54" i="141"/>
  <c r="AS55" i="141"/>
  <c r="AS56" i="141"/>
  <c r="AS57" i="141"/>
  <c r="AS58" i="141"/>
  <c r="AS59" i="141"/>
  <c r="AS60" i="141"/>
  <c r="AS61" i="141"/>
  <c r="AS62" i="141"/>
  <c r="AS63" i="141"/>
  <c r="AS64" i="141"/>
  <c r="AS65" i="141"/>
  <c r="AS66" i="141"/>
  <c r="AS67" i="141"/>
  <c r="AS68" i="141"/>
  <c r="AS69" i="141"/>
  <c r="AS70" i="141"/>
  <c r="AS71" i="141"/>
  <c r="AS72" i="141"/>
  <c r="AS73" i="141"/>
  <c r="AS74" i="141"/>
  <c r="AS75" i="141"/>
  <c r="AS76" i="141"/>
  <c r="AS77" i="141"/>
  <c r="AS78" i="141"/>
  <c r="AS79" i="141"/>
  <c r="AS80" i="141"/>
  <c r="AS81" i="141"/>
  <c r="AS82" i="141"/>
  <c r="AS83" i="141"/>
  <c r="AS84" i="141"/>
  <c r="AS85" i="141"/>
  <c r="AS86" i="141"/>
  <c r="AS87" i="141"/>
  <c r="AS88" i="141"/>
  <c r="AS89" i="141"/>
  <c r="AS90" i="141"/>
  <c r="AS7" i="147"/>
  <c r="AS8" i="147"/>
  <c r="AS9" i="147"/>
  <c r="AS10" i="147"/>
  <c r="AS11" i="147"/>
  <c r="AS12" i="147"/>
  <c r="AS13" i="147"/>
  <c r="AS14" i="147"/>
  <c r="AS15" i="147"/>
  <c r="AS16" i="147"/>
  <c r="AS17" i="147"/>
  <c r="AS18" i="147"/>
  <c r="AS19" i="147"/>
  <c r="AS20" i="147"/>
  <c r="AS21" i="147"/>
  <c r="AS22" i="147"/>
  <c r="AS23" i="147"/>
  <c r="AS24" i="147"/>
  <c r="AS25" i="147"/>
  <c r="AS26" i="147"/>
  <c r="AS27" i="147"/>
  <c r="AS28" i="147"/>
  <c r="AS29" i="147"/>
  <c r="AS30" i="147"/>
  <c r="AS31" i="147"/>
  <c r="AS32" i="147"/>
  <c r="AS33" i="147"/>
  <c r="AS34" i="147"/>
  <c r="AS35" i="147"/>
  <c r="AS36" i="147"/>
  <c r="AS37" i="147"/>
  <c r="AS38" i="147"/>
  <c r="AS39" i="147"/>
  <c r="AS40" i="147"/>
  <c r="AS41" i="147"/>
  <c r="AS42" i="147"/>
  <c r="AS43" i="147"/>
  <c r="AS44" i="147"/>
  <c r="AS45" i="147"/>
  <c r="AS46" i="147"/>
  <c r="AS47" i="147"/>
  <c r="AS48" i="147"/>
  <c r="AS49" i="147"/>
  <c r="AS50" i="147"/>
  <c r="AS51" i="147"/>
  <c r="AS52" i="147"/>
  <c r="AS53" i="147"/>
  <c r="AS54" i="147"/>
  <c r="AS55" i="147"/>
  <c r="AS56" i="147"/>
  <c r="AS57" i="147"/>
  <c r="AS58" i="147"/>
  <c r="AS59" i="147"/>
  <c r="AS60" i="147"/>
  <c r="AS61" i="147"/>
  <c r="AS62" i="147"/>
  <c r="AS63" i="147"/>
  <c r="AS64" i="147"/>
  <c r="AS65" i="147"/>
  <c r="AS66" i="147"/>
  <c r="AS67" i="147"/>
  <c r="AS68" i="147"/>
  <c r="AS69" i="147"/>
  <c r="AS70" i="147"/>
  <c r="AS71" i="147"/>
  <c r="AS72" i="147"/>
  <c r="AS73" i="147"/>
  <c r="AS74" i="147"/>
  <c r="AS75" i="147"/>
  <c r="AS76" i="147"/>
  <c r="AS77" i="147"/>
  <c r="AS78" i="147"/>
  <c r="AS79" i="147"/>
  <c r="AS80" i="147"/>
  <c r="AS81" i="147"/>
  <c r="AS82" i="147"/>
  <c r="AS83" i="147"/>
  <c r="AS84" i="147"/>
  <c r="AS85" i="147"/>
  <c r="AS86" i="147"/>
  <c r="AS87" i="147"/>
  <c r="AS88" i="147"/>
  <c r="AS89" i="147"/>
  <c r="AS90" i="147"/>
  <c r="AZ7" i="113"/>
  <c r="AZ8" i="113"/>
  <c r="AZ9" i="113"/>
  <c r="AZ10" i="113"/>
  <c r="AZ11" i="113"/>
  <c r="AZ12" i="113"/>
  <c r="AZ13" i="113"/>
  <c r="AZ14" i="113"/>
  <c r="AZ15" i="113"/>
  <c r="AZ16" i="113"/>
  <c r="AZ17" i="113"/>
  <c r="AZ18" i="113"/>
  <c r="AZ19" i="113"/>
  <c r="AZ20" i="113"/>
  <c r="AZ21" i="113"/>
  <c r="AZ22" i="113"/>
  <c r="AZ23" i="113"/>
  <c r="AZ24" i="113"/>
  <c r="AZ25" i="113"/>
  <c r="AZ26" i="113"/>
  <c r="AZ27" i="113"/>
  <c r="AZ28" i="113"/>
  <c r="AZ29" i="113"/>
  <c r="AZ30" i="113"/>
  <c r="AZ31" i="113"/>
  <c r="AZ32" i="113"/>
  <c r="AZ33" i="113"/>
  <c r="AZ34" i="113"/>
  <c r="AZ35" i="113"/>
  <c r="AZ36" i="113"/>
  <c r="AZ37" i="113"/>
  <c r="AZ38" i="113"/>
  <c r="AZ39" i="113"/>
  <c r="AZ40" i="113"/>
  <c r="AZ41" i="113"/>
  <c r="AZ42" i="113"/>
  <c r="AZ43" i="113"/>
  <c r="AZ44" i="113"/>
  <c r="AZ45" i="113"/>
  <c r="AZ46" i="113"/>
  <c r="AZ47" i="113"/>
  <c r="AZ48" i="113"/>
  <c r="AZ49" i="113"/>
  <c r="AZ50" i="113"/>
  <c r="AZ51" i="113"/>
  <c r="AZ52" i="113"/>
  <c r="AZ53" i="113"/>
  <c r="AZ54" i="113"/>
  <c r="AZ55" i="113"/>
  <c r="AZ56" i="113"/>
  <c r="AZ57" i="113"/>
  <c r="AZ58" i="113"/>
  <c r="AZ59" i="113"/>
  <c r="AZ60" i="113"/>
  <c r="AZ61" i="113"/>
  <c r="AZ62" i="113"/>
  <c r="AZ63" i="113"/>
  <c r="AZ64" i="113"/>
  <c r="AZ65" i="113"/>
  <c r="AZ66" i="113"/>
  <c r="AZ67" i="113"/>
  <c r="AZ68" i="113"/>
  <c r="AZ69" i="113"/>
  <c r="AZ70" i="113"/>
  <c r="AZ71" i="113"/>
  <c r="AZ72" i="113"/>
  <c r="AZ73" i="113"/>
  <c r="AZ74" i="113"/>
  <c r="AZ75" i="113"/>
  <c r="AZ76" i="113"/>
  <c r="AZ77" i="113"/>
  <c r="AZ78" i="113"/>
  <c r="AZ79" i="113"/>
  <c r="AZ80" i="113"/>
  <c r="AZ81" i="113"/>
  <c r="AZ82" i="113"/>
  <c r="AZ7" i="114"/>
  <c r="AZ8" i="114"/>
  <c r="AZ9" i="114"/>
  <c r="AZ10" i="114"/>
  <c r="AZ11" i="114"/>
  <c r="AZ12" i="114"/>
  <c r="AZ13" i="114"/>
  <c r="AZ14" i="114"/>
  <c r="AZ15" i="114"/>
  <c r="AZ16" i="114"/>
  <c r="AZ17" i="114"/>
  <c r="AZ18" i="114"/>
  <c r="AZ19" i="114"/>
  <c r="AZ20" i="114"/>
  <c r="AZ21" i="114"/>
  <c r="AZ22" i="114"/>
  <c r="AZ23" i="114"/>
  <c r="AZ24" i="114"/>
  <c r="AZ25" i="114"/>
  <c r="AZ26" i="114"/>
  <c r="AZ27" i="114"/>
  <c r="AZ28" i="114"/>
  <c r="AZ29" i="114"/>
  <c r="AZ30" i="114"/>
  <c r="AZ31" i="114"/>
  <c r="AZ32" i="114"/>
  <c r="AZ33" i="114"/>
  <c r="AZ34" i="114"/>
  <c r="AZ35" i="114"/>
  <c r="AZ36" i="114"/>
  <c r="AZ37" i="114"/>
  <c r="AZ38" i="114"/>
  <c r="AZ39" i="114"/>
  <c r="AZ40" i="114"/>
  <c r="AZ41" i="114"/>
  <c r="AZ42" i="114"/>
  <c r="AZ43" i="114"/>
  <c r="AZ44" i="114"/>
  <c r="AZ45" i="114"/>
  <c r="AZ46" i="114"/>
  <c r="AZ47" i="114"/>
  <c r="AZ48" i="114"/>
  <c r="AZ49" i="114"/>
  <c r="AZ50" i="114"/>
  <c r="AZ51" i="114"/>
  <c r="AZ52" i="114"/>
  <c r="AZ53" i="114"/>
  <c r="AZ54" i="114"/>
  <c r="AZ55" i="114"/>
  <c r="AZ56" i="114"/>
  <c r="AZ57" i="114"/>
  <c r="AZ58" i="114"/>
  <c r="AZ59" i="114"/>
  <c r="AZ60" i="114"/>
  <c r="AZ61" i="114"/>
  <c r="AZ62" i="114"/>
  <c r="AZ63" i="114"/>
  <c r="AZ64" i="114"/>
  <c r="AZ65" i="114"/>
  <c r="AZ66" i="114"/>
  <c r="AZ7" i="115"/>
  <c r="AZ8" i="115"/>
  <c r="AZ9" i="115"/>
  <c r="AZ10" i="115"/>
  <c r="AZ11" i="115"/>
  <c r="AZ12" i="115"/>
  <c r="AZ13" i="115"/>
  <c r="AZ14" i="115"/>
  <c r="AZ15" i="115"/>
  <c r="AZ16" i="115"/>
  <c r="AZ17" i="115"/>
  <c r="AZ18" i="115"/>
  <c r="AZ19" i="115"/>
  <c r="AZ20" i="115"/>
  <c r="AZ21" i="115"/>
  <c r="AZ22" i="115"/>
  <c r="AZ23" i="115"/>
  <c r="AZ24" i="115"/>
  <c r="AZ25" i="115"/>
  <c r="AZ26" i="115"/>
  <c r="AZ27" i="115"/>
  <c r="AZ28" i="115"/>
  <c r="AZ29" i="115"/>
  <c r="AZ30" i="115"/>
  <c r="AZ31" i="115"/>
  <c r="AZ32" i="115"/>
  <c r="AZ33" i="115"/>
  <c r="AZ34" i="115"/>
  <c r="AZ35" i="115"/>
  <c r="AZ36" i="115"/>
  <c r="AZ37" i="115"/>
  <c r="AZ38" i="115"/>
  <c r="AZ39" i="115"/>
  <c r="AZ40" i="115"/>
  <c r="AZ41" i="115"/>
  <c r="AZ42" i="115"/>
  <c r="AZ43" i="115"/>
  <c r="AZ44" i="115"/>
  <c r="AZ45" i="115"/>
  <c r="AZ46" i="115"/>
  <c r="AZ47" i="115"/>
  <c r="AZ48" i="115"/>
  <c r="AZ49" i="115"/>
  <c r="AZ50" i="115"/>
  <c r="AZ51" i="115"/>
  <c r="AZ52" i="115"/>
  <c r="AZ53" i="115"/>
  <c r="AZ54" i="115"/>
  <c r="AZ55" i="115"/>
  <c r="AZ56" i="115"/>
  <c r="AZ57" i="115"/>
  <c r="AZ58" i="115"/>
  <c r="AZ59" i="115"/>
  <c r="AZ60" i="115"/>
  <c r="AZ61" i="115"/>
  <c r="AZ62" i="115"/>
  <c r="AZ63" i="115"/>
  <c r="AZ64" i="115"/>
  <c r="AZ65" i="115"/>
  <c r="AZ66" i="115"/>
  <c r="AZ67" i="115"/>
  <c r="AZ68" i="115"/>
  <c r="AZ69" i="115"/>
  <c r="AZ70" i="115"/>
  <c r="AZ71" i="115"/>
  <c r="AZ72" i="115"/>
  <c r="AZ73" i="115"/>
  <c r="AZ74" i="115"/>
  <c r="AZ75" i="115"/>
  <c r="AZ76" i="115"/>
  <c r="AZ77" i="115"/>
  <c r="AZ78" i="115"/>
  <c r="AZ79" i="115"/>
  <c r="AZ80" i="115"/>
  <c r="AZ81" i="115"/>
  <c r="AZ82" i="115"/>
  <c r="AZ83" i="115"/>
  <c r="AZ84" i="115"/>
  <c r="AZ85" i="115"/>
  <c r="AZ86" i="115"/>
  <c r="AZ92" i="115"/>
  <c r="AZ93" i="115"/>
  <c r="AZ94" i="115"/>
  <c r="AZ95" i="115"/>
  <c r="BD7" i="102"/>
  <c r="BD8" i="102"/>
  <c r="BD9" i="102"/>
  <c r="BD10" i="102"/>
  <c r="BD11" i="102"/>
  <c r="BD12" i="102"/>
  <c r="BD13" i="102"/>
  <c r="BD14" i="102"/>
  <c r="BD15" i="102"/>
  <c r="BD16" i="102"/>
  <c r="BD17" i="102"/>
  <c r="BD18" i="102"/>
  <c r="BD19" i="102"/>
  <c r="BD20" i="102"/>
  <c r="BD21" i="102"/>
  <c r="BD22" i="102"/>
  <c r="BD23" i="102"/>
  <c r="BD24" i="102"/>
  <c r="BD25" i="102"/>
  <c r="BD26" i="102"/>
  <c r="BD27" i="102"/>
  <c r="BD28" i="102"/>
  <c r="BD29" i="102"/>
  <c r="BD30" i="102"/>
  <c r="BD31" i="102"/>
  <c r="BD32" i="102"/>
  <c r="BD33" i="102"/>
  <c r="BD34" i="102"/>
  <c r="BD35" i="102"/>
  <c r="BD36" i="102"/>
  <c r="BD37" i="102"/>
  <c r="BD38" i="102"/>
  <c r="BD39" i="102"/>
  <c r="BD40" i="102"/>
  <c r="BD41" i="102"/>
  <c r="BD42" i="102"/>
  <c r="BD43" i="102"/>
  <c r="BD44" i="102"/>
  <c r="BD45" i="102"/>
  <c r="BD46" i="102"/>
  <c r="BD47" i="102"/>
  <c r="BD48" i="102"/>
  <c r="BD49" i="102"/>
  <c r="BD50" i="102"/>
  <c r="BD51" i="102"/>
  <c r="BD52" i="102"/>
  <c r="BD53" i="102"/>
  <c r="BD54" i="102"/>
  <c r="BD55" i="102"/>
  <c r="BD56" i="102"/>
  <c r="BD57" i="102"/>
  <c r="BD58" i="102"/>
  <c r="BD59" i="102"/>
  <c r="BD60" i="102"/>
  <c r="BD61" i="102"/>
  <c r="BD62" i="102"/>
  <c r="BD63" i="102"/>
  <c r="BD64" i="102"/>
  <c r="BD65" i="102"/>
  <c r="BD66" i="102"/>
  <c r="AZ7" i="101"/>
  <c r="AZ8" i="101"/>
  <c r="AZ9" i="101"/>
  <c r="AZ10" i="101"/>
  <c r="AZ11" i="101"/>
  <c r="AZ12" i="101"/>
  <c r="AZ13" i="101"/>
  <c r="AZ14" i="101"/>
  <c r="AZ15" i="101"/>
  <c r="AZ16" i="101"/>
  <c r="AZ17" i="101"/>
  <c r="AZ18" i="101"/>
  <c r="AZ19" i="101"/>
  <c r="AZ20" i="101"/>
  <c r="AZ21" i="101"/>
  <c r="AZ22" i="101"/>
  <c r="AZ23" i="101"/>
  <c r="AZ24" i="101"/>
  <c r="AZ25" i="101"/>
  <c r="AZ26" i="101"/>
  <c r="AZ27" i="101"/>
  <c r="AZ28" i="101"/>
  <c r="AZ29" i="101"/>
  <c r="AZ30" i="101"/>
  <c r="AZ31" i="101"/>
  <c r="AZ32" i="101"/>
  <c r="AZ33" i="101"/>
  <c r="AZ34" i="101"/>
  <c r="AZ35" i="101"/>
  <c r="AZ36" i="101"/>
  <c r="AZ37" i="101"/>
  <c r="AZ38" i="101"/>
  <c r="AZ39" i="101"/>
  <c r="AZ40" i="101"/>
  <c r="AZ41" i="101"/>
  <c r="AZ42" i="101"/>
  <c r="AZ43" i="101"/>
  <c r="AZ44" i="101"/>
  <c r="AZ45" i="101"/>
  <c r="AZ46" i="101"/>
  <c r="AZ47" i="101"/>
  <c r="AZ48" i="101"/>
  <c r="AZ49" i="101"/>
  <c r="AZ50" i="101"/>
  <c r="AZ51" i="101"/>
  <c r="AZ52" i="101"/>
  <c r="AZ53" i="101"/>
  <c r="AZ54" i="101"/>
  <c r="AZ55" i="101"/>
  <c r="AZ56" i="101"/>
  <c r="AZ57" i="101"/>
  <c r="AZ58" i="101"/>
  <c r="AZ59" i="101"/>
  <c r="AZ60" i="101"/>
  <c r="AZ61" i="101"/>
  <c r="AZ62" i="101"/>
  <c r="AZ63" i="101"/>
  <c r="AZ64" i="101"/>
  <c r="AZ65" i="101"/>
  <c r="AZ66" i="101"/>
  <c r="AZ7" i="103"/>
  <c r="AZ8" i="103"/>
  <c r="AZ9" i="103"/>
  <c r="AZ10" i="103"/>
  <c r="AZ11" i="103"/>
  <c r="AZ12" i="103"/>
  <c r="AZ13" i="103"/>
  <c r="AZ14" i="103"/>
  <c r="AZ15" i="103"/>
  <c r="AZ16" i="103"/>
  <c r="AZ17" i="103"/>
  <c r="AZ18" i="103"/>
  <c r="AZ19" i="103"/>
  <c r="AZ20" i="103"/>
  <c r="AZ21" i="103"/>
  <c r="AZ22" i="103"/>
  <c r="AZ23" i="103"/>
  <c r="AZ24" i="103"/>
  <c r="AZ25" i="103"/>
  <c r="AZ26" i="103"/>
  <c r="AZ27" i="103"/>
  <c r="AZ28" i="103"/>
  <c r="AZ29" i="103"/>
  <c r="AZ30" i="103"/>
  <c r="AZ31" i="103"/>
  <c r="AZ32" i="103"/>
  <c r="AZ33" i="103"/>
  <c r="AZ34" i="103"/>
  <c r="AZ35" i="103"/>
  <c r="AZ36" i="103"/>
  <c r="AZ37" i="103"/>
  <c r="AZ38" i="103"/>
  <c r="AZ39" i="103"/>
  <c r="AZ40" i="103"/>
  <c r="AZ41" i="103"/>
  <c r="AZ42" i="103"/>
  <c r="AZ43" i="103"/>
  <c r="AZ44" i="103"/>
  <c r="AZ45" i="103"/>
  <c r="AZ46" i="103"/>
  <c r="AZ47" i="103"/>
  <c r="AZ48" i="103"/>
  <c r="AZ49" i="103"/>
  <c r="AZ50" i="103"/>
  <c r="AZ51" i="103"/>
  <c r="AZ52" i="103"/>
  <c r="AZ53" i="103"/>
  <c r="AZ54" i="103"/>
  <c r="AZ55" i="103"/>
  <c r="AZ56" i="103"/>
  <c r="AZ57" i="103"/>
  <c r="AZ58" i="103"/>
  <c r="AZ59" i="103"/>
  <c r="AZ60" i="103"/>
  <c r="AZ61" i="103"/>
  <c r="AZ62" i="103"/>
  <c r="AZ63" i="103"/>
  <c r="AZ64" i="103"/>
  <c r="AZ65" i="103"/>
  <c r="AZ66" i="103"/>
  <c r="AZ72" i="103"/>
  <c r="AZ73" i="103"/>
  <c r="AZ74" i="103"/>
  <c r="AZ75" i="103"/>
  <c r="BD7" i="104"/>
  <c r="BD8" i="104"/>
  <c r="BD9" i="104"/>
  <c r="BD10" i="104"/>
  <c r="BD11" i="104"/>
  <c r="BD12" i="104"/>
  <c r="BD13" i="104"/>
  <c r="BD14" i="104"/>
  <c r="BD15" i="104"/>
  <c r="BD16" i="104"/>
  <c r="BD17" i="104"/>
  <c r="BD18" i="104"/>
  <c r="BD19" i="104"/>
  <c r="BD20" i="104"/>
  <c r="BD21" i="104"/>
  <c r="BD22" i="104"/>
  <c r="BD23" i="104"/>
  <c r="BD24" i="104"/>
  <c r="BD25" i="104"/>
  <c r="BD26" i="104"/>
  <c r="BD27" i="104"/>
  <c r="BD28" i="104"/>
  <c r="BD29" i="104"/>
  <c r="BD30" i="104"/>
  <c r="BD31" i="104"/>
  <c r="BD32" i="104"/>
  <c r="BD33" i="104"/>
  <c r="BD34" i="104"/>
  <c r="BD35" i="104"/>
  <c r="BD36" i="104"/>
  <c r="BD37" i="104"/>
  <c r="BD38" i="104"/>
  <c r="BD39" i="104"/>
  <c r="BD40" i="104"/>
  <c r="BD41" i="104"/>
  <c r="BD42" i="104"/>
  <c r="BD43" i="104"/>
  <c r="BD44" i="104"/>
  <c r="BD45" i="104"/>
  <c r="BD46" i="104"/>
  <c r="BD47" i="104"/>
  <c r="BD48" i="104"/>
  <c r="BD49" i="104"/>
  <c r="BD50" i="104"/>
  <c r="BD51" i="104"/>
  <c r="BD52" i="104"/>
  <c r="BD53" i="104"/>
  <c r="BD54" i="104"/>
  <c r="BD55" i="104"/>
  <c r="BD56" i="104"/>
  <c r="BD57" i="104"/>
  <c r="BD58" i="104"/>
  <c r="BD59" i="104"/>
  <c r="BD60" i="104"/>
  <c r="BD61" i="104"/>
  <c r="BD62" i="104"/>
  <c r="BD63" i="104"/>
  <c r="BD64" i="104"/>
  <c r="BD65" i="104"/>
  <c r="BD66" i="104"/>
  <c r="BB7" i="105"/>
  <c r="BB8" i="105"/>
  <c r="BB9" i="105"/>
  <c r="BB10" i="105"/>
  <c r="BB11" i="105"/>
  <c r="BB12" i="105"/>
  <c r="BB13" i="105"/>
  <c r="BB14" i="105"/>
  <c r="BB15" i="105"/>
  <c r="BB16" i="105"/>
  <c r="BB17" i="105"/>
  <c r="BB18" i="105"/>
  <c r="BB19" i="105"/>
  <c r="BB20" i="105"/>
  <c r="BB21" i="105"/>
  <c r="BB22" i="105"/>
  <c r="BB23" i="105"/>
  <c r="BB24" i="105"/>
  <c r="BB25" i="105"/>
  <c r="BB26" i="105"/>
  <c r="BB27" i="105"/>
  <c r="BB28" i="105"/>
  <c r="BB29" i="105"/>
  <c r="BB30" i="105"/>
  <c r="BB31" i="105"/>
  <c r="BB32" i="105"/>
  <c r="BB33" i="105"/>
  <c r="BB34" i="105"/>
  <c r="BB35" i="105"/>
  <c r="BB36" i="105"/>
  <c r="BB37" i="105"/>
  <c r="BB38" i="105"/>
  <c r="BB39" i="105"/>
  <c r="BB40" i="105"/>
  <c r="BB41" i="105"/>
  <c r="BB42" i="105"/>
  <c r="BB43" i="105"/>
  <c r="BB44" i="105"/>
  <c r="BB45" i="105"/>
  <c r="BB46" i="105"/>
  <c r="BB47" i="105"/>
  <c r="BB48" i="105"/>
  <c r="BB49" i="105"/>
  <c r="BB50" i="105"/>
  <c r="BB51" i="105"/>
  <c r="BB52" i="105"/>
  <c r="BB53" i="105"/>
  <c r="BB54" i="105"/>
  <c r="BB55" i="105"/>
  <c r="BB56" i="105"/>
  <c r="BB57" i="105"/>
  <c r="BB58" i="105"/>
  <c r="BB59" i="105"/>
  <c r="BB60" i="105"/>
  <c r="BB61" i="105"/>
  <c r="BB62" i="105"/>
  <c r="BB63" i="105"/>
  <c r="BB64" i="105"/>
  <c r="BB65" i="105"/>
  <c r="BB66" i="105"/>
  <c r="AS7" i="108"/>
  <c r="AS8" i="108"/>
  <c r="AS9" i="108"/>
  <c r="AS10" i="108"/>
  <c r="AS11" i="108"/>
  <c r="AS12" i="108"/>
  <c r="AS13" i="108"/>
  <c r="AS14" i="108"/>
  <c r="AS15" i="108"/>
  <c r="AS16" i="108"/>
  <c r="AS17" i="108"/>
  <c r="AS18" i="108"/>
  <c r="AS19" i="108"/>
  <c r="AS20" i="108"/>
  <c r="AS21" i="108"/>
  <c r="AS22" i="108"/>
  <c r="AS23" i="108"/>
  <c r="AS24" i="108"/>
  <c r="AS25" i="108"/>
  <c r="AS26" i="108"/>
  <c r="AS27" i="108"/>
  <c r="AS28" i="108"/>
  <c r="AS29" i="108"/>
  <c r="AS30" i="108"/>
  <c r="AS31" i="108"/>
  <c r="AS32" i="108"/>
  <c r="AS33" i="108"/>
  <c r="AS34" i="108"/>
  <c r="AS35" i="108"/>
  <c r="AS36" i="108"/>
  <c r="AS37" i="108"/>
  <c r="AS38" i="108"/>
  <c r="AS39" i="108"/>
  <c r="AS40" i="108"/>
  <c r="AS41" i="108"/>
  <c r="AS42" i="108"/>
  <c r="AS43" i="108"/>
  <c r="AS44" i="108"/>
  <c r="AS45" i="108"/>
  <c r="AS46" i="108"/>
  <c r="AS47" i="108"/>
  <c r="AS48" i="108"/>
  <c r="AS49" i="108"/>
  <c r="AS50" i="108"/>
  <c r="AS51" i="108"/>
  <c r="AS52" i="108"/>
  <c r="AS53" i="108"/>
  <c r="AS54" i="108"/>
  <c r="AS55" i="108"/>
  <c r="AS56" i="108"/>
  <c r="AS57" i="108"/>
  <c r="AS58" i="108"/>
  <c r="AS7" i="107"/>
  <c r="AS8" i="107"/>
  <c r="AS9" i="107"/>
  <c r="AS10" i="107"/>
  <c r="AS11" i="107"/>
  <c r="AS12" i="107"/>
  <c r="AS13" i="107"/>
  <c r="AS14" i="107"/>
  <c r="AS15" i="107"/>
  <c r="AS16" i="107"/>
  <c r="AS17" i="107"/>
  <c r="AS18" i="107"/>
  <c r="AS19" i="107"/>
  <c r="AS20" i="107"/>
  <c r="AS21" i="107"/>
  <c r="AS22" i="107"/>
  <c r="AS23" i="107"/>
  <c r="AS24" i="107"/>
  <c r="AS25" i="107"/>
  <c r="AS26" i="107"/>
  <c r="AS32" i="107"/>
  <c r="AS33" i="107"/>
  <c r="AS34" i="107"/>
  <c r="AS35" i="107"/>
  <c r="AS36" i="107"/>
  <c r="AS37" i="107"/>
  <c r="AS38" i="107"/>
  <c r="AS39" i="107"/>
  <c r="AS40" i="107"/>
  <c r="AS41" i="107"/>
  <c r="AS42" i="107"/>
  <c r="AS43" i="107"/>
  <c r="AS44" i="107"/>
  <c r="AS45" i="107"/>
  <c r="AS46" i="107"/>
  <c r="AS47" i="107"/>
  <c r="AS48" i="107"/>
  <c r="AS49" i="107"/>
  <c r="AS50" i="107"/>
  <c r="AS51" i="107"/>
  <c r="AS52" i="107"/>
  <c r="AS53" i="107"/>
  <c r="AS54" i="107"/>
  <c r="AS55" i="107"/>
  <c r="AS56" i="107"/>
  <c r="AS57" i="107"/>
  <c r="AS58" i="107"/>
  <c r="AS59" i="107"/>
  <c r="AS60" i="107"/>
  <c r="AS61" i="107"/>
  <c r="AS62" i="107"/>
  <c r="AS63" i="107"/>
  <c r="AS64" i="107"/>
  <c r="AS65" i="107"/>
  <c r="AS66" i="107"/>
  <c r="AS67" i="107"/>
  <c r="AS7" i="98"/>
  <c r="AS8" i="98"/>
  <c r="AS9" i="98"/>
  <c r="AS10" i="98"/>
  <c r="AS11" i="98"/>
  <c r="AS12" i="98"/>
  <c r="AS13" i="98"/>
  <c r="AS14" i="98"/>
  <c r="AS15" i="98"/>
  <c r="AS16" i="98"/>
  <c r="AS17" i="98"/>
  <c r="AS18" i="98"/>
  <c r="AS19" i="98"/>
  <c r="AS20" i="98"/>
  <c r="AS21" i="98"/>
  <c r="AS22" i="98"/>
  <c r="AS23" i="98"/>
  <c r="AS24" i="98"/>
  <c r="AS25" i="98"/>
  <c r="AS26" i="98"/>
  <c r="AS27" i="98"/>
  <c r="AS28" i="98"/>
  <c r="AS29" i="98"/>
  <c r="AS30" i="98"/>
  <c r="AS31" i="98"/>
  <c r="AS32" i="98"/>
  <c r="AS33" i="98"/>
  <c r="AS34" i="98"/>
  <c r="AS35" i="98"/>
  <c r="AS36" i="98"/>
  <c r="AS37" i="98"/>
  <c r="AS38" i="98"/>
  <c r="AS39" i="98"/>
  <c r="AS40" i="98"/>
  <c r="AS41" i="98"/>
  <c r="AS42" i="98"/>
  <c r="AS43" i="98"/>
  <c r="AS44" i="98"/>
  <c r="AS45" i="98"/>
  <c r="AS46" i="98"/>
  <c r="AS47" i="98"/>
  <c r="AS48" i="98"/>
  <c r="AS49" i="98"/>
  <c r="AS50" i="98"/>
  <c r="AS51" i="98"/>
  <c r="AS52" i="98"/>
  <c r="AS53" i="98"/>
  <c r="AS54" i="98"/>
  <c r="AS55" i="98"/>
  <c r="AS56" i="98"/>
  <c r="AS57" i="98"/>
  <c r="AS58" i="98"/>
  <c r="AS7" i="97"/>
  <c r="AS8" i="97"/>
  <c r="AS9" i="97"/>
  <c r="AS10" i="97"/>
  <c r="AS11" i="97"/>
  <c r="AS12" i="97"/>
  <c r="AS13" i="97"/>
  <c r="AS14" i="97"/>
  <c r="AS15" i="97"/>
  <c r="AS16" i="97"/>
  <c r="AS17" i="97"/>
  <c r="AS18" i="97"/>
  <c r="AS19" i="97"/>
  <c r="AS20" i="97"/>
  <c r="AS21" i="97"/>
  <c r="AS22" i="97"/>
  <c r="AS23" i="97"/>
  <c r="AS24" i="97"/>
  <c r="AS25" i="97"/>
  <c r="AS26" i="97"/>
  <c r="AS32" i="97"/>
  <c r="AS33" i="97"/>
  <c r="AS34" i="97"/>
  <c r="AS35" i="97"/>
  <c r="AS36" i="97"/>
  <c r="AS37" i="97"/>
  <c r="AS38" i="97"/>
  <c r="AS39" i="97"/>
  <c r="AS40" i="97"/>
  <c r="AS41" i="97"/>
  <c r="AS42" i="97"/>
  <c r="AS43" i="97"/>
  <c r="AS44" i="97"/>
  <c r="AS45" i="97"/>
  <c r="AS46" i="97"/>
  <c r="AS47" i="97"/>
  <c r="AS48" i="97"/>
  <c r="AS49" i="97"/>
  <c r="AS50" i="97"/>
  <c r="AS51" i="97"/>
  <c r="AS52" i="97"/>
  <c r="AS53" i="97"/>
  <c r="AS54" i="97"/>
  <c r="AS55" i="97"/>
  <c r="AS56" i="97"/>
  <c r="AS57" i="97"/>
  <c r="AS58" i="97"/>
  <c r="AS59" i="97"/>
  <c r="AS60" i="97"/>
  <c r="AS61" i="97"/>
  <c r="AS62" i="97"/>
  <c r="AS63" i="97"/>
  <c r="AS64" i="97"/>
  <c r="AS65" i="97"/>
  <c r="AS66" i="97"/>
  <c r="AS67" i="97"/>
  <c r="AS7" i="96"/>
  <c r="AS8" i="96"/>
  <c r="AS9" i="96"/>
  <c r="AS10" i="96"/>
  <c r="AS11" i="96"/>
  <c r="AS12" i="96"/>
  <c r="AS13" i="96"/>
  <c r="AS14" i="96"/>
  <c r="AS15" i="96"/>
  <c r="AS16" i="96"/>
  <c r="AS17" i="96"/>
  <c r="AS18" i="96"/>
  <c r="AS19" i="96"/>
  <c r="AS20" i="96"/>
  <c r="AS21" i="96"/>
  <c r="AS22" i="96"/>
  <c r="AS23" i="96"/>
  <c r="AS24" i="96"/>
  <c r="AS25" i="96"/>
  <c r="AS26" i="96"/>
  <c r="AS27" i="96"/>
  <c r="AS28" i="96"/>
  <c r="AS29" i="96"/>
  <c r="AS30" i="96"/>
  <c r="AS31" i="96"/>
  <c r="AS32" i="96"/>
  <c r="AS33" i="96"/>
  <c r="AS34" i="96"/>
  <c r="AS35" i="96"/>
  <c r="AS36" i="96"/>
  <c r="AS37" i="96"/>
  <c r="AS38" i="96"/>
  <c r="AS39" i="96"/>
  <c r="AS40" i="96"/>
  <c r="AS41" i="96"/>
  <c r="AS42" i="96"/>
  <c r="AS43" i="96"/>
  <c r="AS44" i="96"/>
  <c r="AS45" i="96"/>
  <c r="AS46" i="96"/>
  <c r="AS47" i="96"/>
  <c r="AS48" i="96"/>
  <c r="AS49" i="96"/>
  <c r="AS50" i="96"/>
  <c r="AS51" i="96"/>
  <c r="AS52" i="96"/>
  <c r="AS53" i="96"/>
  <c r="AS54" i="96"/>
  <c r="AS55" i="96"/>
  <c r="AS56" i="96"/>
  <c r="AS57" i="96"/>
  <c r="AS58" i="96"/>
  <c r="AS59" i="96"/>
  <c r="AS60" i="96"/>
  <c r="AS61" i="96"/>
  <c r="AS62" i="96"/>
  <c r="AS63" i="96"/>
  <c r="AS64" i="96"/>
  <c r="AS65" i="96"/>
  <c r="AS66" i="96"/>
  <c r="AS67" i="96"/>
  <c r="AS68" i="96"/>
  <c r="AS69" i="96"/>
  <c r="AS70" i="96"/>
  <c r="AS71" i="96"/>
  <c r="AS72" i="96"/>
  <c r="AS73" i="96"/>
  <c r="AS74" i="96"/>
  <c r="AS75" i="96"/>
  <c r="AS76" i="96"/>
  <c r="AS77" i="96"/>
  <c r="AS78" i="96"/>
  <c r="AS79" i="96"/>
  <c r="AS80" i="96"/>
  <c r="AS81" i="96"/>
  <c r="AS82" i="96"/>
  <c r="AS83" i="96"/>
  <c r="AS84" i="96"/>
  <c r="AS85" i="96"/>
  <c r="AS86" i="96"/>
  <c r="AS87" i="96"/>
  <c r="AS88" i="96"/>
  <c r="AS89" i="96"/>
  <c r="AS90" i="96"/>
  <c r="AS7" i="106"/>
  <c r="AS8" i="106"/>
  <c r="AS9" i="106"/>
  <c r="AS10" i="106"/>
  <c r="AS11" i="106"/>
  <c r="AS12" i="106"/>
  <c r="AS13" i="106"/>
  <c r="AS14" i="106"/>
  <c r="AS15" i="106"/>
  <c r="AS16" i="106"/>
  <c r="AS17" i="106"/>
  <c r="AS18" i="106"/>
  <c r="AS19" i="106"/>
  <c r="AS20" i="106"/>
  <c r="AS21" i="106"/>
  <c r="AS22" i="106"/>
  <c r="AS23" i="106"/>
  <c r="AS24" i="106"/>
  <c r="AS25" i="106"/>
  <c r="AS26" i="106"/>
  <c r="AS27" i="106"/>
  <c r="AS28" i="106"/>
  <c r="AS29" i="106"/>
  <c r="AS30" i="106"/>
  <c r="AS31" i="106"/>
  <c r="AS32" i="106"/>
  <c r="AS33" i="106"/>
  <c r="AS34" i="106"/>
  <c r="AS35" i="106"/>
  <c r="AS36" i="106"/>
  <c r="AS37" i="106"/>
  <c r="AS38" i="106"/>
  <c r="AS39" i="106"/>
  <c r="AS40" i="106"/>
  <c r="AS41" i="106"/>
  <c r="AS42" i="106"/>
  <c r="AS43" i="106"/>
  <c r="AS44" i="106"/>
  <c r="AS45" i="106"/>
  <c r="AS46" i="106"/>
  <c r="AS47" i="106"/>
  <c r="AS48" i="106"/>
  <c r="AS49" i="106"/>
  <c r="AS50" i="106"/>
  <c r="AS51" i="106"/>
  <c r="AS52" i="106"/>
  <c r="AS53" i="106"/>
  <c r="AS54" i="106"/>
  <c r="AS55" i="106"/>
  <c r="AS56" i="106"/>
  <c r="AS57" i="106"/>
  <c r="AS58" i="106"/>
  <c r="AS59" i="106"/>
  <c r="AS60" i="106"/>
  <c r="AS61" i="106"/>
  <c r="AS62" i="106"/>
  <c r="AS63" i="106"/>
  <c r="AS64" i="106"/>
  <c r="AS65" i="106"/>
  <c r="AS66" i="106"/>
  <c r="AS67" i="106"/>
  <c r="AS68" i="106"/>
  <c r="AS69" i="106"/>
  <c r="AS70" i="106"/>
  <c r="AS71" i="106"/>
  <c r="AS72" i="106"/>
  <c r="AS73" i="106"/>
  <c r="AS74" i="106"/>
  <c r="AS75" i="106"/>
  <c r="AS76" i="106"/>
  <c r="AS77" i="106"/>
  <c r="AS78" i="106"/>
  <c r="AS79" i="106"/>
  <c r="AS80" i="106"/>
  <c r="AS81" i="106"/>
  <c r="AS82" i="106"/>
  <c r="AS83" i="106"/>
  <c r="AS84" i="106"/>
  <c r="AS85" i="106"/>
  <c r="AS86" i="106"/>
  <c r="AS87" i="106"/>
  <c r="AS88" i="106"/>
  <c r="AS89" i="106"/>
  <c r="AS90" i="106"/>
</calcChain>
</file>

<file path=xl/sharedStrings.xml><?xml version="1.0" encoding="utf-8"?>
<sst xmlns="http://schemas.openxmlformats.org/spreadsheetml/2006/main" count="5182" uniqueCount="1722">
  <si>
    <t>家事日中増３．０・３級・２人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</si>
  <si>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家事日中増３．５</t>
    <rPh sb="2" eb="3">
      <t>ヒ</t>
    </rPh>
    <rPh sb="3" eb="4">
      <t>チュウ</t>
    </rPh>
    <rPh sb="4" eb="5">
      <t>ゾウ</t>
    </rPh>
    <phoneticPr fontId="2"/>
  </si>
  <si>
    <t>家事日中増３．５・２人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</si>
  <si>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</si>
  <si>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家事日中増３．５・３級・２人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</si>
  <si>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家事日中増４．０・３級・２人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</si>
  <si>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家事日中増４．５</t>
    <rPh sb="2" eb="3">
      <t>ヒ</t>
    </rPh>
    <rPh sb="3" eb="4">
      <t>チュウ</t>
    </rPh>
    <rPh sb="4" eb="5">
      <t>ゾウ</t>
    </rPh>
    <phoneticPr fontId="2"/>
  </si>
  <si>
    <t>家事日中増４．５・２人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</si>
  <si>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家事日中増４．５・３級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</si>
  <si>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家事日中増４．５・３級・２人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</si>
  <si>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家事日中増５．０</t>
    <rPh sb="2" eb="3">
      <t>ヒ</t>
    </rPh>
    <rPh sb="3" eb="4">
      <t>チュウ</t>
    </rPh>
    <rPh sb="4" eb="5">
      <t>ゾウ</t>
    </rPh>
    <phoneticPr fontId="2"/>
  </si>
  <si>
    <t>身体夜間１．５・深夜０．５・３級・２人</t>
    <rPh sb="15" eb="16">
      <t>キュウ</t>
    </rPh>
    <rPh sb="18" eb="19">
      <t>ヒト</t>
    </rPh>
    <phoneticPr fontId="2"/>
  </si>
  <si>
    <t>身体夜間１．５・深夜１．０</t>
  </si>
  <si>
    <t>身体夜間１．５・深夜１．０・３級</t>
  </si>
  <si>
    <t>身体夜間１．５・深夜１．０・３級・２人</t>
    <rPh sb="15" eb="16">
      <t>キュウ</t>
    </rPh>
    <rPh sb="18" eb="19">
      <t>ヒト</t>
    </rPh>
    <phoneticPr fontId="2"/>
  </si>
  <si>
    <t>身体夜間１．５・深夜１．５</t>
  </si>
  <si>
    <t>身体夜間１．５・深夜１．５・３級</t>
  </si>
  <si>
    <t>身体夜間１．５・深夜１．５・３級・２人</t>
    <rPh sb="15" eb="16">
      <t>キュウ</t>
    </rPh>
    <rPh sb="18" eb="19">
      <t>ヒト</t>
    </rPh>
    <phoneticPr fontId="2"/>
  </si>
  <si>
    <t>身体夜間２．０・深夜０．５</t>
  </si>
  <si>
    <t>身体夜間２．０・深夜０．５・３級</t>
  </si>
  <si>
    <t>身体早朝１．０・日中１．５</t>
    <rPh sb="0" eb="2">
      <t>シンタイ</t>
    </rPh>
    <phoneticPr fontId="2"/>
  </si>
  <si>
    <t>身体早朝１．０・日中１．５・３級・２人</t>
    <rPh sb="0" eb="2">
      <t>シンタイ</t>
    </rPh>
    <rPh sb="15" eb="16">
      <t>キュウ</t>
    </rPh>
    <rPh sb="18" eb="19">
      <t>ヒト</t>
    </rPh>
    <phoneticPr fontId="2"/>
  </si>
  <si>
    <t>身体早朝１．０・日中２．０</t>
    <rPh sb="0" eb="2">
      <t>シンタイ</t>
    </rPh>
    <phoneticPr fontId="2"/>
  </si>
  <si>
    <t>身体早朝１．０・日中２．０・３級・２人</t>
    <rPh sb="0" eb="2">
      <t>シンタイ</t>
    </rPh>
    <rPh sb="15" eb="16">
      <t>キュウ</t>
    </rPh>
    <rPh sb="18" eb="19">
      <t>ヒト</t>
    </rPh>
    <phoneticPr fontId="2"/>
  </si>
  <si>
    <t>身体早朝１．５・日中０．５</t>
    <rPh sb="0" eb="2">
      <t>シンタイ</t>
    </rPh>
    <phoneticPr fontId="2"/>
  </si>
  <si>
    <t>身体早朝１．５・日中０．５・３級・２人</t>
    <rPh sb="0" eb="2">
      <t>シンタイ</t>
    </rPh>
    <rPh sb="15" eb="16">
      <t>キュウ</t>
    </rPh>
    <rPh sb="18" eb="19">
      <t>ヒト</t>
    </rPh>
    <phoneticPr fontId="2"/>
  </si>
  <si>
    <t>身体早朝１．５・日中１．０</t>
    <rPh sb="0" eb="2">
      <t>シンタイ</t>
    </rPh>
    <phoneticPr fontId="2"/>
  </si>
  <si>
    <t>身体早朝１．５・日中１．０・３級・２人</t>
    <rPh sb="0" eb="2">
      <t>シンタイ</t>
    </rPh>
    <rPh sb="15" eb="16">
      <t>キュウ</t>
    </rPh>
    <rPh sb="18" eb="19">
      <t>ヒト</t>
    </rPh>
    <phoneticPr fontId="2"/>
  </si>
  <si>
    <t>身体早朝１．５・日中１．５</t>
    <rPh sb="0" eb="2">
      <t>シンタイ</t>
    </rPh>
    <phoneticPr fontId="2"/>
  </si>
  <si>
    <t>身体早朝１．５・日中１．５・３級・２人</t>
    <rPh sb="0" eb="2">
      <t>シンタイ</t>
    </rPh>
    <rPh sb="15" eb="16">
      <t>キュウ</t>
    </rPh>
    <rPh sb="18" eb="19">
      <t>ヒト</t>
    </rPh>
    <phoneticPr fontId="2"/>
  </si>
  <si>
    <t>身体早朝２．０・日中０．５</t>
    <rPh sb="0" eb="2">
      <t>シンタイ</t>
    </rPh>
    <phoneticPr fontId="2"/>
  </si>
  <si>
    <t>身体早朝２．０・日中０．５・３級・２人</t>
    <rPh sb="0" eb="2">
      <t>シンタイ</t>
    </rPh>
    <rPh sb="15" eb="16">
      <t>キュウ</t>
    </rPh>
    <rPh sb="18" eb="19">
      <t>ヒト</t>
    </rPh>
    <phoneticPr fontId="2"/>
  </si>
  <si>
    <t>身体早朝２．０・日中１．０</t>
    <rPh sb="0" eb="2">
      <t>シンタイ</t>
    </rPh>
    <phoneticPr fontId="2"/>
  </si>
  <si>
    <t>身体深夜０．５・早朝１．５・日中０．５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</si>
  <si>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</si>
  <si>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</si>
  <si>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身体深夜０．５・早朝１．５・日中０．５・３級・２人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</si>
  <si>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身体深夜０．５・早朝１．５・日中１．０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</si>
  <si>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</si>
  <si>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身体深夜０．５・早朝１．５・日中１．０・３級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</si>
  <si>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身体深夜０．５・早朝１．５・日中１．０・３級・２人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</si>
  <si>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</si>
  <si>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</si>
  <si>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</si>
  <si>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身体深夜１．０・早朝１．５・日中０．５・３級・２人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</si>
  <si>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</si>
  <si>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</si>
  <si>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</si>
  <si>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身体深夜０．５・早朝１．０・日中０．５・３級・２人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</si>
  <si>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</si>
  <si>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</si>
  <si>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</si>
  <si>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身体深夜０．５・早朝１．０・日中１．０・３級・２人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</si>
  <si>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身体深夜０．５・早朝１．０・日中１．５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</si>
  <si>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</si>
  <si>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</si>
  <si>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身体深夜０．５・早朝１．０・日中１．５・３級・２人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</si>
  <si>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</si>
  <si>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</si>
  <si>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</si>
  <si>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身体深夜１．０・早朝１．０・日中０．５・３級・２人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</si>
  <si>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</si>
  <si>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身体深夜２．５・日中０．５・３級</t>
    <rPh sb="0" eb="2">
      <t>シンタイ</t>
    </rPh>
    <rPh sb="2" eb="4">
      <t>シンヤ</t>
    </rPh>
    <rPh sb="15" eb="16">
      <t>キュウ</t>
    </rPh>
    <phoneticPr fontId="2"/>
  </si>
  <si>
    <t>身体深夜２．５・日中０．５・３級・２人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</si>
  <si>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</si>
  <si>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身体日中増４．５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</si>
  <si>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家事日中増４．０</t>
    <rPh sb="2" eb="3">
      <t>ヒ</t>
    </rPh>
    <rPh sb="3" eb="4">
      <t>チュウ</t>
    </rPh>
    <rPh sb="4" eb="5">
      <t>ゾウ</t>
    </rPh>
    <phoneticPr fontId="2"/>
  </si>
  <si>
    <t>家事日中増４．０・２人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</si>
  <si>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家事日中増４．０・３級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</si>
  <si>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身体夜間２．０・深夜１．０・２人</t>
    <phoneticPr fontId="2"/>
  </si>
  <si>
    <t>身体夜間２．５・深夜０．５・２人</t>
    <phoneticPr fontId="2"/>
  </si>
  <si>
    <t>身体夜間０．５・深夜０．５・２人</t>
    <phoneticPr fontId="2"/>
  </si>
  <si>
    <t>身体深夜０．５・早朝１．０・２人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</si>
  <si>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</si>
  <si>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</si>
  <si>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</si>
  <si>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</si>
  <si>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</si>
  <si>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</si>
  <si>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</si>
  <si>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身体深夜１．５・早朝０．５・２人</t>
    <rPh sb="0" eb="2">
      <t>シンタイ</t>
    </rPh>
    <rPh sb="8" eb="10">
      <t>ソウチョウ</t>
    </rPh>
    <phoneticPr fontId="2"/>
  </si>
  <si>
    <t>身体早朝０．５・日中２．５・２人</t>
    <rPh sb="0" eb="2">
      <t>シンタイ</t>
    </rPh>
    <phoneticPr fontId="2"/>
  </si>
  <si>
    <t>身体早朝１．０・日中０．５・２人</t>
    <rPh sb="0" eb="2">
      <t>シンタイ</t>
    </rPh>
    <phoneticPr fontId="2"/>
  </si>
  <si>
    <t>身体早朝１．０・日中１．０・２人</t>
    <rPh sb="0" eb="2">
      <t>シンタイ</t>
    </rPh>
    <phoneticPr fontId="2"/>
  </si>
  <si>
    <t>身体日跨増深夜０．５・深夜０．５</t>
    <phoneticPr fontId="2"/>
  </si>
  <si>
    <t>身体日中増７．５・３級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</si>
  <si>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身体日中増７．５・３級・２人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</si>
  <si>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身体日中増７．５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</si>
  <si>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</si>
  <si>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</si>
  <si>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身体日中増８．０・３級・２人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</si>
  <si>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身体日中増８．０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</si>
  <si>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身体深夜増１．０・２人</t>
    <rPh sb="0" eb="2">
      <t>シンタイ</t>
    </rPh>
    <rPh sb="4" eb="5">
      <t>ゾウ</t>
    </rPh>
    <rPh sb="10" eb="11">
      <t>ヒト</t>
    </rPh>
    <phoneticPr fontId="2"/>
  </si>
  <si>
    <t>身体深夜増１．０・３級</t>
    <rPh sb="0" eb="2">
      <t>シンタイ</t>
    </rPh>
    <rPh sb="4" eb="5">
      <t>ゾウ</t>
    </rPh>
    <rPh sb="10" eb="11">
      <t>キュウ</t>
    </rPh>
    <phoneticPr fontId="2"/>
  </si>
  <si>
    <t>身体深夜増１．０・３級・２人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</si>
  <si>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身体深夜増１．５</t>
    <rPh sb="0" eb="2">
      <t>シンタイ</t>
    </rPh>
    <rPh sb="4" eb="5">
      <t>ゾウ</t>
    </rPh>
    <phoneticPr fontId="2"/>
  </si>
  <si>
    <t>身体深夜増１．５・２人</t>
    <rPh sb="0" eb="2">
      <t>シンタイ</t>
    </rPh>
    <rPh sb="4" eb="5">
      <t>ゾウ</t>
    </rPh>
    <rPh sb="10" eb="11">
      <t>ヒト</t>
    </rPh>
    <phoneticPr fontId="2"/>
  </si>
  <si>
    <t>1回につき</t>
    <phoneticPr fontId="2"/>
  </si>
  <si>
    <t>1回につき</t>
    <phoneticPr fontId="2"/>
  </si>
  <si>
    <t>1回につき</t>
    <phoneticPr fontId="2"/>
  </si>
  <si>
    <t>1回につき</t>
    <phoneticPr fontId="2"/>
  </si>
  <si>
    <t>身体日中０．５・夜間１．０・深夜０．５・３級・２人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</si>
  <si>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身体日中０．５・夜間１．０・深夜１．０</t>
    <rPh sb="0" eb="2">
      <t>シンタイ</t>
    </rPh>
    <phoneticPr fontId="2"/>
  </si>
  <si>
    <t>身体日中０．５・夜間１．０・深夜１．０・２人</t>
    <rPh sb="0" eb="2">
      <t>シンタイ</t>
    </rPh>
    <rPh sb="21" eb="22">
      <t>ヒト</t>
    </rPh>
    <phoneticPr fontId="2"/>
  </si>
  <si>
    <t>身体日中０．５・夜間１．０・深夜１．０・３級</t>
    <rPh sb="0" eb="2">
      <t>シンタイ</t>
    </rPh>
    <rPh sb="21" eb="22">
      <t>キュウ</t>
    </rPh>
    <phoneticPr fontId="2"/>
  </si>
  <si>
    <t>身体日中０．５・夜間１．０・深夜１．０・３級・２人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</si>
  <si>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身体日中０．５・夜間１．０・深夜１．５</t>
    <rPh sb="0" eb="2">
      <t>シンタイ</t>
    </rPh>
    <phoneticPr fontId="2"/>
  </si>
  <si>
    <t>身体日中０．５・夜間１．０・深夜１．５・２人</t>
    <rPh sb="0" eb="2">
      <t>シンタイ</t>
    </rPh>
    <rPh sb="21" eb="22">
      <t>ヒト</t>
    </rPh>
    <phoneticPr fontId="2"/>
  </si>
  <si>
    <t>身体日中０．５・夜間１．０・深夜１．５・３級</t>
    <rPh sb="0" eb="2">
      <t>シンタイ</t>
    </rPh>
    <rPh sb="21" eb="22">
      <t>キュウ</t>
    </rPh>
    <phoneticPr fontId="2"/>
  </si>
  <si>
    <t>身体日中０．５・夜間１．０・深夜１．５・３級・２人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</si>
  <si>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身体日中１．０・夜間１．０・深夜０．５</t>
    <rPh sb="0" eb="2">
      <t>シンタイ</t>
    </rPh>
    <phoneticPr fontId="2"/>
  </si>
  <si>
    <t>身体日中１．０・夜間１．０・深夜０．５・２人</t>
    <rPh sb="0" eb="2">
      <t>シンタイ</t>
    </rPh>
    <rPh sb="21" eb="22">
      <t>ヒト</t>
    </rPh>
    <phoneticPr fontId="2"/>
  </si>
  <si>
    <t>身体日中１．０・夜間１．０・深夜０．５・３級</t>
    <rPh sb="0" eb="2">
      <t>シンタイ</t>
    </rPh>
    <rPh sb="21" eb="22">
      <t>キュウ</t>
    </rPh>
    <phoneticPr fontId="2"/>
  </si>
  <si>
    <t>身体日中１．０・夜間１．０・深夜０．５・３級・２人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</si>
  <si>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身体日中１．０・夜間１．０・深夜１．０</t>
    <rPh sb="0" eb="2">
      <t>シンタイ</t>
    </rPh>
    <phoneticPr fontId="2"/>
  </si>
  <si>
    <t>身体日中１．０・夜間１．０・深夜１．０・２人</t>
    <rPh sb="0" eb="2">
      <t>シンタイ</t>
    </rPh>
    <rPh sb="21" eb="22">
      <t>ヒト</t>
    </rPh>
    <phoneticPr fontId="2"/>
  </si>
  <si>
    <t>身体日中１．０・夜間１．０・深夜１．０・３級</t>
    <rPh sb="0" eb="2">
      <t>シンタイ</t>
    </rPh>
    <rPh sb="21" eb="22">
      <t>キュウ</t>
    </rPh>
    <phoneticPr fontId="2"/>
  </si>
  <si>
    <t>身体日中１．０・夜間１．０・深夜１．０・３級・２人</t>
    <rPh sb="0" eb="2">
      <t>シンタイ</t>
    </rPh>
    <rPh sb="21" eb="22">
      <t>キュウ</t>
    </rPh>
    <rPh sb="24" eb="25">
      <t>ヒト</t>
    </rPh>
    <phoneticPr fontId="2"/>
  </si>
  <si>
    <t>身体深夜２．０・日中１．０・３級・２人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</si>
  <si>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身体日中０．５・夜間２．０・深夜０．５</t>
    <rPh sb="0" eb="2">
      <t>シンタイ</t>
    </rPh>
    <phoneticPr fontId="2"/>
  </si>
  <si>
    <t>身体早朝２．０・日中１．０・３級・２人</t>
    <rPh sb="0" eb="2">
      <t>シンタイ</t>
    </rPh>
    <rPh sb="15" eb="16">
      <t>キュウ</t>
    </rPh>
    <rPh sb="18" eb="19">
      <t>ヒト</t>
    </rPh>
    <phoneticPr fontId="2"/>
  </si>
  <si>
    <t>身体早朝２．５・日中０．５</t>
    <rPh sb="0" eb="2">
      <t>シンタイ</t>
    </rPh>
    <phoneticPr fontId="2"/>
  </si>
  <si>
    <t>身体早朝２．５・日中０．５・３級・２人</t>
    <rPh sb="0" eb="2">
      <t>シンタイ</t>
    </rPh>
    <rPh sb="15" eb="16">
      <t>キュウ</t>
    </rPh>
    <rPh sb="18" eb="19">
      <t>ヒト</t>
    </rPh>
    <phoneticPr fontId="2"/>
  </si>
  <si>
    <t>身体日中０．５・夜間０．５・深夜０．５</t>
    <rPh sb="0" eb="2">
      <t>シンタイ</t>
    </rPh>
    <phoneticPr fontId="2"/>
  </si>
  <si>
    <t>身体日中０．５・夜間０．５・深夜０．５・２人</t>
    <rPh sb="0" eb="2">
      <t>シンタイ</t>
    </rPh>
    <rPh sb="21" eb="22">
      <t>ヒト</t>
    </rPh>
    <phoneticPr fontId="2"/>
  </si>
  <si>
    <t>身体日中０．５・夜間０．５・深夜０．５・３級</t>
    <rPh sb="0" eb="2">
      <t>シンタイ</t>
    </rPh>
    <rPh sb="21" eb="22">
      <t>キュウ</t>
    </rPh>
    <phoneticPr fontId="2"/>
  </si>
  <si>
    <t>身体日中０．５・夜間０．５・深夜０．５・３級・２人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</si>
  <si>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身体日中０．５・夜間０．５・深夜１．０</t>
    <rPh sb="0" eb="2">
      <t>シンタイ</t>
    </rPh>
    <phoneticPr fontId="2"/>
  </si>
  <si>
    <t>身体日中０．５・夜間０．５・深夜１．０・２人</t>
    <rPh sb="0" eb="2">
      <t>シンタイ</t>
    </rPh>
    <rPh sb="21" eb="22">
      <t>ヒト</t>
    </rPh>
    <phoneticPr fontId="2"/>
  </si>
  <si>
    <t>身体日中０．５・夜間０．５・深夜１．０・３級・２人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</si>
  <si>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身体日中０．５・夜間０．５・深夜１．５・２人</t>
    <rPh sb="0" eb="2">
      <t>シンタイ</t>
    </rPh>
    <rPh sb="21" eb="22">
      <t>ヒト</t>
    </rPh>
    <phoneticPr fontId="2"/>
  </si>
  <si>
    <t>身体日中０．５・夜間０．５・深夜１．５・３級</t>
    <rPh sb="0" eb="2">
      <t>シンタイ</t>
    </rPh>
    <rPh sb="21" eb="22">
      <t>キュウ</t>
    </rPh>
    <phoneticPr fontId="2"/>
  </si>
  <si>
    <t>身体日中０．５・夜間０．５・深夜１．５・３級・２人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</si>
  <si>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身体日中０．５・夜間０．５・深夜２．０</t>
    <rPh sb="0" eb="2">
      <t>シンタイ</t>
    </rPh>
    <phoneticPr fontId="2"/>
  </si>
  <si>
    <t>身体日中０．５・夜間０．５・深夜２．０・２人</t>
    <rPh sb="0" eb="2">
      <t>シンタイ</t>
    </rPh>
    <rPh sb="21" eb="22">
      <t>ヒト</t>
    </rPh>
    <phoneticPr fontId="2"/>
  </si>
  <si>
    <t>身体日中０．５・夜間０．５・深夜２．０・３級</t>
    <rPh sb="0" eb="2">
      <t>シンタイ</t>
    </rPh>
    <rPh sb="21" eb="22">
      <t>キュウ</t>
    </rPh>
    <phoneticPr fontId="2"/>
  </si>
  <si>
    <t>身体日中０．５・夜間０．５・深夜２．０・３級・２人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</si>
  <si>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身体日中１．０・夜間０．５・深夜０．５</t>
    <rPh sb="0" eb="2">
      <t>シンタイ</t>
    </rPh>
    <phoneticPr fontId="2"/>
  </si>
  <si>
    <t>身体日中１．０・夜間０．５・深夜０．５・２人</t>
    <rPh sb="0" eb="2">
      <t>シンタイ</t>
    </rPh>
    <rPh sb="21" eb="22">
      <t>ヒト</t>
    </rPh>
    <phoneticPr fontId="2"/>
  </si>
  <si>
    <t>身体日中１．０・夜間０．５・深夜０．５・３級</t>
    <rPh sb="0" eb="2">
      <t>シンタイ</t>
    </rPh>
    <rPh sb="21" eb="22">
      <t>キュウ</t>
    </rPh>
    <phoneticPr fontId="2"/>
  </si>
  <si>
    <t>身体日中１．０・夜間０．５・深夜０．５・３級・２人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</si>
  <si>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身体日中１．０・夜間０．５・深夜１．０</t>
    <rPh sb="0" eb="2">
      <t>シンタイ</t>
    </rPh>
    <phoneticPr fontId="2"/>
  </si>
  <si>
    <t>身体日中１．０・夜間０．５・深夜１．０・２人</t>
    <rPh sb="0" eb="2">
      <t>シンタイ</t>
    </rPh>
    <rPh sb="21" eb="22">
      <t>ヒト</t>
    </rPh>
    <phoneticPr fontId="2"/>
  </si>
  <si>
    <t>身体日中１．０・夜間０．５・深夜１．０・３級</t>
    <rPh sb="0" eb="2">
      <t>シンタイ</t>
    </rPh>
    <rPh sb="21" eb="22">
      <t>キュウ</t>
    </rPh>
    <phoneticPr fontId="2"/>
  </si>
  <si>
    <t>家事日中増１．０・２人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</si>
  <si>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</si>
  <si>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r>
      <t xml:space="preserve">宝塚市　移動支援単位数サービスコード
</t>
    </r>
    <r>
      <rPr>
        <sz val="18"/>
        <rFont val="ＭＳ Ｐゴシック"/>
        <family val="3"/>
        <charset val="128"/>
      </rPr>
      <t>（平成２０年４月施行版）</t>
    </r>
    <rPh sb="0" eb="3">
      <t>タカラヅカシ</t>
    </rPh>
    <rPh sb="4" eb="6">
      <t>イドウ</t>
    </rPh>
    <rPh sb="6" eb="8">
      <t>シエン</t>
    </rPh>
    <rPh sb="8" eb="11">
      <t>タンイスウ</t>
    </rPh>
    <rPh sb="20" eb="22">
      <t>ヘイセイ</t>
    </rPh>
    <rPh sb="24" eb="25">
      <t>ネン</t>
    </rPh>
    <rPh sb="26" eb="27">
      <t>ツキ</t>
    </rPh>
    <rPh sb="27" eb="29">
      <t>セコウ</t>
    </rPh>
    <rPh sb="29" eb="30">
      <t>バン</t>
    </rPh>
    <phoneticPr fontId="2"/>
  </si>
  <si>
    <t>身体日中増２．５・３級・２人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</si>
  <si>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身体日中増２．５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</si>
  <si>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</si>
  <si>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</si>
  <si>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</si>
  <si>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身体日中増３．０・３級・２人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</si>
  <si>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身体日中増３．０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</si>
  <si>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</si>
  <si>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</si>
  <si>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身体日中増３．５・３級・２人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</si>
  <si>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身体日中増３．５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</si>
  <si>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</si>
  <si>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身体日中増４．０・３級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</si>
  <si>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</si>
  <si>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</si>
  <si>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</si>
  <si>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</si>
  <si>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</si>
  <si>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３級ヘルパー等により</t>
    <rPh sb="1" eb="2">
      <t>キュウ</t>
    </rPh>
    <rPh sb="6" eb="7">
      <t>トウ</t>
    </rPh>
    <phoneticPr fontId="2"/>
  </si>
  <si>
    <t>行われる場合</t>
    <phoneticPr fontId="2"/>
  </si>
  <si>
    <t>(1)日中
 ３０分未満</t>
    <rPh sb="9" eb="10">
      <t>フン</t>
    </rPh>
    <rPh sb="10" eb="12">
      <t>ミマン</t>
    </rPh>
    <phoneticPr fontId="2"/>
  </si>
  <si>
    <t>イ　居宅における身体介護　（日中のみ）</t>
    <rPh sb="2" eb="4">
      <t>キョタク</t>
    </rPh>
    <rPh sb="8" eb="10">
      <t>シンタイ</t>
    </rPh>
    <rPh sb="10" eb="12">
      <t>カイゴ</t>
    </rPh>
    <rPh sb="14" eb="15">
      <t>ヒ</t>
    </rPh>
    <rPh sb="15" eb="16">
      <t>チュウ</t>
    </rPh>
    <phoneticPr fontId="2"/>
  </si>
  <si>
    <t>イ　居宅における身体介護　（早朝のみ）</t>
    <rPh sb="8" eb="10">
      <t>シンタイ</t>
    </rPh>
    <rPh sb="10" eb="12">
      <t>カイゴ</t>
    </rPh>
    <rPh sb="14" eb="16">
      <t>ソウチョウ</t>
    </rPh>
    <phoneticPr fontId="2"/>
  </si>
  <si>
    <t>イ　居宅における身体介護　（夜間のみ）</t>
    <rPh sb="8" eb="10">
      <t>シンタイ</t>
    </rPh>
    <rPh sb="10" eb="12">
      <t>カイゴ</t>
    </rPh>
    <rPh sb="14" eb="16">
      <t>ヤカン</t>
    </rPh>
    <phoneticPr fontId="2"/>
  </si>
  <si>
    <t>イ　居宅における身体介護　（深夜のみ）</t>
    <rPh sb="8" eb="10">
      <t>シンタイ</t>
    </rPh>
    <rPh sb="10" eb="12">
      <t>カイゴ</t>
    </rPh>
    <rPh sb="14" eb="16">
      <t>シンヤ</t>
    </rPh>
    <phoneticPr fontId="2"/>
  </si>
  <si>
    <t>イ　居宅における身体介護　（深夜＋早朝）</t>
    <rPh sb="8" eb="10">
      <t>シンタイ</t>
    </rPh>
    <rPh sb="10" eb="12">
      <t>カイゴ</t>
    </rPh>
    <rPh sb="14" eb="16">
      <t>シンヤ</t>
    </rPh>
    <rPh sb="17" eb="19">
      <t>ソウチョウ</t>
    </rPh>
    <phoneticPr fontId="2"/>
  </si>
  <si>
    <t>イ　居宅における身体介護　（早朝＋日中）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phoneticPr fontId="2"/>
  </si>
  <si>
    <t>イ　居宅における身体介護　（日中＋夜間）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phoneticPr fontId="2"/>
  </si>
  <si>
    <t>イ　居宅における身体介護　（深夜＋早朝＋日中）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phoneticPr fontId="2"/>
  </si>
  <si>
    <t>イ　居宅における身体介護　（夜間＋深夜）</t>
    <rPh sb="8" eb="10">
      <t>シンタイ</t>
    </rPh>
    <rPh sb="10" eb="12">
      <t>カイゴ</t>
    </rPh>
    <rPh sb="14" eb="16">
      <t>ヤカン</t>
    </rPh>
    <rPh sb="17" eb="19">
      <t>シンヤ</t>
    </rPh>
    <phoneticPr fontId="2"/>
  </si>
  <si>
    <t>イ　居宅における身体介護　（日を跨る場合　２日目深夜増分）</t>
    <rPh sb="8" eb="10">
      <t>シンタイ</t>
    </rPh>
    <rPh sb="10" eb="12">
      <t>カイゴ</t>
    </rPh>
    <rPh sb="14" eb="15">
      <t>ヒ</t>
    </rPh>
    <rPh sb="16" eb="17">
      <t>マタガ</t>
    </rPh>
    <rPh sb="18" eb="20">
      <t>バアイ</t>
    </rPh>
    <rPh sb="22" eb="23">
      <t>ヒ</t>
    </rPh>
    <rPh sb="23" eb="24">
      <t>メ</t>
    </rPh>
    <rPh sb="24" eb="26">
      <t>シンヤ</t>
    </rPh>
    <rPh sb="26" eb="28">
      <t>ゾウブン</t>
    </rPh>
    <phoneticPr fontId="2"/>
  </si>
  <si>
    <t>イ　居宅における身体介護　（深夜＋早朝＋日中）　　※サービス間隔が２時間未満の場合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rPh sb="30" eb="32">
      <t>カンカク</t>
    </rPh>
    <rPh sb="34" eb="36">
      <t>ジカン</t>
    </rPh>
    <rPh sb="36" eb="38">
      <t>ミマン</t>
    </rPh>
    <rPh sb="39" eb="41">
      <t>バアイ</t>
    </rPh>
    <phoneticPr fontId="2"/>
  </si>
  <si>
    <t>イ　居宅における身体介護　（深夜＋日中）　　※サービス間隔が２時間未満の場合</t>
    <rPh sb="8" eb="10">
      <t>シンタイ</t>
    </rPh>
    <rPh sb="10" eb="12">
      <t>カイゴ</t>
    </rPh>
    <rPh sb="14" eb="16">
      <t>シンヤ</t>
    </rPh>
    <rPh sb="17" eb="18">
      <t>ヒ</t>
    </rPh>
    <rPh sb="18" eb="19">
      <t>チュウ</t>
    </rPh>
    <phoneticPr fontId="2"/>
  </si>
  <si>
    <t>イ　居宅における身体介護　（早朝＋日中＋夜間）　　※サービス間隔が２時間未満の場合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rPh sb="20" eb="22">
      <t>ヤカン</t>
    </rPh>
    <phoneticPr fontId="2"/>
  </si>
  <si>
    <t>イ　居宅における身体介護　（日中＋夜間＋深夜）　　※サービス間隔が２時間未満の場合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rPh sb="20" eb="22">
      <t>シンヤ</t>
    </rPh>
    <phoneticPr fontId="2"/>
  </si>
  <si>
    <t>イ　居宅における身体介護　（日中増分)</t>
    <rPh sb="8" eb="10">
      <t>シンタイ</t>
    </rPh>
    <rPh sb="10" eb="12">
      <t>カイゴ</t>
    </rPh>
    <rPh sb="14" eb="15">
      <t>ヒ</t>
    </rPh>
    <rPh sb="15" eb="16">
      <t>チュウ</t>
    </rPh>
    <rPh sb="16" eb="18">
      <t>ゾウブン</t>
    </rPh>
    <phoneticPr fontId="2"/>
  </si>
  <si>
    <t>イ　居宅における身体介護　（早朝増分）</t>
    <rPh sb="8" eb="10">
      <t>シンタイ</t>
    </rPh>
    <rPh sb="10" eb="12">
      <t>カイゴ</t>
    </rPh>
    <rPh sb="14" eb="16">
      <t>ソウチョウ</t>
    </rPh>
    <rPh sb="16" eb="18">
      <t>ゾウブン</t>
    </rPh>
    <phoneticPr fontId="2"/>
  </si>
  <si>
    <t>２人目の居宅介護従業者による場合</t>
    <phoneticPr fontId="2"/>
  </si>
  <si>
    <t>行われる場合</t>
    <phoneticPr fontId="2"/>
  </si>
  <si>
    <t>B</t>
    <phoneticPr fontId="2"/>
  </si>
  <si>
    <t>イ　居宅における身体介護　（夜間増分）</t>
    <rPh sb="8" eb="10">
      <t>シンタイ</t>
    </rPh>
    <rPh sb="10" eb="12">
      <t>カイゴ</t>
    </rPh>
    <rPh sb="14" eb="16">
      <t>ヤカン</t>
    </rPh>
    <rPh sb="16" eb="18">
      <t>ゾウブン</t>
    </rPh>
    <phoneticPr fontId="2"/>
  </si>
  <si>
    <t>イ　居宅における身体介護　（深夜増分）</t>
    <rPh sb="8" eb="10">
      <t>シンタイ</t>
    </rPh>
    <rPh sb="10" eb="12">
      <t>カイゴ</t>
    </rPh>
    <rPh sb="14" eb="16">
      <t>シンヤ</t>
    </rPh>
    <rPh sb="16" eb="18">
      <t>ゾウブン</t>
    </rPh>
    <phoneticPr fontId="2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</si>
  <si>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</si>
  <si>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</si>
  <si>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</si>
  <si>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</si>
  <si>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</si>
  <si>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</si>
  <si>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</si>
  <si>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</si>
  <si>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</si>
  <si>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</si>
  <si>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1回につき</t>
    <phoneticPr fontId="2"/>
  </si>
  <si>
    <t>行われる場合</t>
    <phoneticPr fontId="2"/>
  </si>
  <si>
    <t>×</t>
    <phoneticPr fontId="2"/>
  </si>
  <si>
    <t>行われる場合</t>
    <phoneticPr fontId="2"/>
  </si>
  <si>
    <t>×</t>
    <phoneticPr fontId="2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</si>
  <si>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</si>
  <si>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</si>
  <si>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</si>
  <si>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(一)日中
 ３０分未満</t>
    <rPh sb="1" eb="2">
      <t>イチ</t>
    </rPh>
    <rPh sb="9" eb="10">
      <t>フン</t>
    </rPh>
    <rPh sb="10" eb="12">
      <t>ミマン</t>
    </rPh>
    <phoneticPr fontId="2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</si>
  <si>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</si>
  <si>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</si>
  <si>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</si>
  <si>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</si>
  <si>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(一)夜間
 ３０分未満</t>
    <rPh sb="1" eb="2">
      <t>イチ</t>
    </rPh>
    <rPh sb="9" eb="10">
      <t>フン</t>
    </rPh>
    <rPh sb="10" eb="12">
      <t>ミマン</t>
    </rPh>
    <phoneticPr fontId="2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</si>
  <si>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</si>
  <si>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</si>
  <si>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</si>
  <si>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</si>
  <si>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3" eb="5">
      <t>シンヤ</t>
    </rPh>
    <rPh sb="9" eb="10">
      <t>フン</t>
    </rPh>
    <rPh sb="10" eb="12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</si>
  <si>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</si>
  <si>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(一)深夜
 ３０分未満</t>
    <rPh sb="1" eb="2">
      <t>イチ</t>
    </rPh>
    <rPh sb="9" eb="10">
      <t>フン</t>
    </rPh>
    <rPh sb="10" eb="12">
      <t>ミマン</t>
    </rPh>
    <phoneticPr fontId="2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</si>
  <si>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</si>
  <si>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</si>
  <si>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</si>
  <si>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</si>
  <si>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行われる場合</t>
    <phoneticPr fontId="2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</si>
  <si>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</si>
  <si>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(1)日中増分
 ３０分未満</t>
    <rPh sb="11" eb="12">
      <t>フン</t>
    </rPh>
    <rPh sb="12" eb="14">
      <t>ミマン</t>
    </rPh>
    <phoneticPr fontId="2"/>
  </si>
  <si>
    <t>(1)早朝増分
 ３０分未満</t>
    <rPh sb="11" eb="12">
      <t>フン</t>
    </rPh>
    <rPh sb="12" eb="14">
      <t>ミマン</t>
    </rPh>
    <phoneticPr fontId="2"/>
  </si>
  <si>
    <t>(1)夜間増分
 ３０分未満</t>
    <rPh sb="11" eb="12">
      <t>フン</t>
    </rPh>
    <rPh sb="12" eb="14">
      <t>ミマン</t>
    </rPh>
    <phoneticPr fontId="2"/>
  </si>
  <si>
    <t>(1)深夜増分
 ３０分未満</t>
    <rPh sb="11" eb="12">
      <t>フン</t>
    </rPh>
    <rPh sb="12" eb="14">
      <t>ミマン</t>
    </rPh>
    <phoneticPr fontId="2"/>
  </si>
  <si>
    <t>身体日中０．５</t>
    <rPh sb="0" eb="2">
      <t>シンタイ</t>
    </rPh>
    <rPh sb="2" eb="3">
      <t>ヒ</t>
    </rPh>
    <rPh sb="3" eb="4">
      <t>チュウ</t>
    </rPh>
    <phoneticPr fontId="2"/>
  </si>
  <si>
    <t>身体深夜０．５</t>
    <rPh sb="0" eb="2">
      <t>シンタイ</t>
    </rPh>
    <phoneticPr fontId="2"/>
  </si>
  <si>
    <t>身体深夜０．５・２人</t>
    <rPh sb="0" eb="2">
      <t>シンタイ</t>
    </rPh>
    <rPh sb="9" eb="10">
      <t>ヒト</t>
    </rPh>
    <phoneticPr fontId="2"/>
  </si>
  <si>
    <t>身体早朝０．５・日中０．５・３級・２人</t>
    <rPh sb="0" eb="2">
      <t>シンタイ</t>
    </rPh>
    <rPh sb="15" eb="16">
      <t>キュウ</t>
    </rPh>
    <rPh sb="18" eb="19">
      <t>ヒト</t>
    </rPh>
    <phoneticPr fontId="2"/>
  </si>
  <si>
    <t>身体早朝０．５・日中１．５</t>
    <rPh sb="0" eb="2">
      <t>シンタイ</t>
    </rPh>
    <phoneticPr fontId="2"/>
  </si>
  <si>
    <t>身体早朝０．５・日中１．５・３級・２人</t>
    <rPh sb="0" eb="2">
      <t>シンタイ</t>
    </rPh>
    <rPh sb="15" eb="16">
      <t>キュウ</t>
    </rPh>
    <rPh sb="18" eb="19">
      <t>ヒト</t>
    </rPh>
    <phoneticPr fontId="2"/>
  </si>
  <si>
    <t>身体早朝０．５・日中０．５</t>
    <rPh sb="0" eb="2">
      <t>シンタイ</t>
    </rPh>
    <phoneticPr fontId="2"/>
  </si>
  <si>
    <t>身体日中０．５・夜間０．５・３級・２人</t>
    <rPh sb="0" eb="2">
      <t>シンタイ</t>
    </rPh>
    <rPh sb="15" eb="16">
      <t>キュウ</t>
    </rPh>
    <rPh sb="18" eb="19">
      <t>ヒト</t>
    </rPh>
    <phoneticPr fontId="2"/>
  </si>
  <si>
    <t>身体日中０．５・夜間１．５</t>
    <rPh sb="0" eb="2">
      <t>シンタイ</t>
    </rPh>
    <phoneticPr fontId="2"/>
  </si>
  <si>
    <t>身体日中０．５・夜間１．５・３級・２人</t>
    <rPh sb="0" eb="2">
      <t>シンタイ</t>
    </rPh>
    <rPh sb="15" eb="16">
      <t>キュウ</t>
    </rPh>
    <rPh sb="18" eb="19">
      <t>ヒト</t>
    </rPh>
    <phoneticPr fontId="2"/>
  </si>
  <si>
    <t>身体日中０．５・夜間０．５</t>
    <rPh sb="0" eb="2">
      <t>シンタイ</t>
    </rPh>
    <phoneticPr fontId="2"/>
  </si>
  <si>
    <t>身体深夜０．５・早朝２．０・日中０．５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</si>
  <si>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</si>
  <si>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身体深夜０．５・早朝２．０・日中０．５・３級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</si>
  <si>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身体深夜０．５・早朝２．０・日中０．５・３級・２人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</si>
  <si>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身体日中増０．５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</si>
  <si>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</si>
  <si>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身体日中増０．５・３級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</si>
  <si>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身体日中増０．５・３級・２人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</si>
  <si>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身体日中増１．０・２人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</si>
  <si>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</si>
  <si>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身体深夜増０．５・３級・２人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</si>
  <si>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身体深夜増１．０</t>
    <rPh sb="0" eb="2">
      <t>シンタイ</t>
    </rPh>
    <rPh sb="4" eb="5">
      <t>ゾウ</t>
    </rPh>
    <phoneticPr fontId="2"/>
  </si>
  <si>
    <t>身体日中２．５・２人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</si>
  <si>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</si>
  <si>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身体日中２．５</t>
    <rPh sb="0" eb="2">
      <t>シンタイ</t>
    </rPh>
    <rPh sb="2" eb="3">
      <t>ヒ</t>
    </rPh>
    <rPh sb="3" eb="4">
      <t>チュウ</t>
    </rPh>
    <phoneticPr fontId="2"/>
  </si>
  <si>
    <t>身体日中３．０・２人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</si>
  <si>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</si>
  <si>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身体日中３．０</t>
    <rPh sb="0" eb="2">
      <t>シンタイ</t>
    </rPh>
    <rPh sb="2" eb="3">
      <t>ヒ</t>
    </rPh>
    <rPh sb="3" eb="4">
      <t>チュウ</t>
    </rPh>
    <phoneticPr fontId="2"/>
  </si>
  <si>
    <t>身体夜間増１．０・２人</t>
    <rPh sb="0" eb="2">
      <t>シンタイ</t>
    </rPh>
    <rPh sb="4" eb="5">
      <t>ゾウ</t>
    </rPh>
    <rPh sb="10" eb="11">
      <t>ヒト</t>
    </rPh>
    <phoneticPr fontId="2"/>
  </si>
  <si>
    <t>身体夜間増１．０・３級</t>
    <rPh sb="0" eb="2">
      <t>シンタイ</t>
    </rPh>
    <rPh sb="4" eb="5">
      <t>ゾウ</t>
    </rPh>
    <rPh sb="10" eb="11">
      <t>キュウ</t>
    </rPh>
    <phoneticPr fontId="2"/>
  </si>
  <si>
    <t>身体夜間増１．０・３級・２人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</si>
  <si>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身体夜間増１．５</t>
    <rPh sb="0" eb="2">
      <t>シンタイ</t>
    </rPh>
    <rPh sb="4" eb="5">
      <t>ゾウ</t>
    </rPh>
    <phoneticPr fontId="2"/>
  </si>
  <si>
    <t>身体夜間増１．５・２人</t>
    <rPh sb="0" eb="2">
      <t>シンタイ</t>
    </rPh>
    <rPh sb="4" eb="5">
      <t>ゾウ</t>
    </rPh>
    <rPh sb="10" eb="11">
      <t>ヒト</t>
    </rPh>
    <phoneticPr fontId="2"/>
  </si>
  <si>
    <t>身体夜間増１．５・３級</t>
    <rPh sb="0" eb="2">
      <t>シンタイ</t>
    </rPh>
    <rPh sb="4" eb="5">
      <t>ゾウ</t>
    </rPh>
    <rPh sb="10" eb="11">
      <t>キュウ</t>
    </rPh>
    <phoneticPr fontId="2"/>
  </si>
  <si>
    <t>身体夜間増１．５・３級・２人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</si>
  <si>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身体夜間増０．５</t>
    <rPh sb="0" eb="2">
      <t>シンタイ</t>
    </rPh>
    <rPh sb="4" eb="5">
      <t>ゾウ</t>
    </rPh>
    <phoneticPr fontId="2"/>
  </si>
  <si>
    <t>身体夜間増０．５・２人</t>
    <rPh sb="0" eb="2">
      <t>シンタイ</t>
    </rPh>
    <rPh sb="4" eb="5">
      <t>ゾウ</t>
    </rPh>
    <rPh sb="10" eb="11">
      <t>ヒト</t>
    </rPh>
    <phoneticPr fontId="2"/>
  </si>
  <si>
    <t>身体深夜増０．５・２人</t>
    <rPh sb="0" eb="2">
      <t>シンタイ</t>
    </rPh>
    <rPh sb="4" eb="5">
      <t>ゾウ</t>
    </rPh>
    <rPh sb="10" eb="11">
      <t>ヒト</t>
    </rPh>
    <phoneticPr fontId="2"/>
  </si>
  <si>
    <t>身体深夜増０．５・３級</t>
    <rPh sb="0" eb="2">
      <t>シンタイ</t>
    </rPh>
    <rPh sb="4" eb="5">
      <t>ゾウ</t>
    </rPh>
    <rPh sb="10" eb="11">
      <t>キュウ</t>
    </rPh>
    <phoneticPr fontId="2"/>
  </si>
  <si>
    <t>身体日中増４．０・３級・２人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</si>
  <si>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身体日中増４．０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</si>
  <si>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</si>
  <si>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身体日中増４．５・３級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</si>
  <si>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身体日中増４．５・３級・２人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</si>
  <si>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身体深夜２．５・日中０．５</t>
    <rPh sb="0" eb="2">
      <t>シンタイ</t>
    </rPh>
    <rPh sb="2" eb="4">
      <t>シンヤ</t>
    </rPh>
    <phoneticPr fontId="2"/>
  </si>
  <si>
    <t>身体深夜２．５・日中０．５・２人</t>
    <rPh sb="0" eb="2">
      <t>シンタイ</t>
    </rPh>
    <rPh sb="2" eb="4">
      <t>シンヤ</t>
    </rPh>
    <rPh sb="15" eb="16">
      <t>ヒト</t>
    </rPh>
    <phoneticPr fontId="2"/>
  </si>
  <si>
    <t>身体日中３．５・２人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</si>
  <si>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</si>
  <si>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身体日中３．５</t>
    <rPh sb="0" eb="2">
      <t>シンタイ</t>
    </rPh>
    <rPh sb="2" eb="3">
      <t>ヒ</t>
    </rPh>
    <rPh sb="3" eb="4">
      <t>チュウ</t>
    </rPh>
    <phoneticPr fontId="2"/>
  </si>
  <si>
    <t>身体日中４．０・２人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</si>
  <si>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</si>
  <si>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身体日中４．０</t>
    <rPh sb="0" eb="2">
      <t>シンタイ</t>
    </rPh>
    <rPh sb="2" eb="3">
      <t>ヒ</t>
    </rPh>
    <rPh sb="3" eb="4">
      <t>チュウ</t>
    </rPh>
    <phoneticPr fontId="2"/>
  </si>
  <si>
    <t>身体日中４．５・２人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</si>
  <si>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</si>
  <si>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身体深夜１．０・日中２．０・２人</t>
    <rPh sb="0" eb="2">
      <t>シンタイ</t>
    </rPh>
    <rPh sb="2" eb="4">
      <t>シンヤ</t>
    </rPh>
    <rPh sb="15" eb="16">
      <t>ヒト</t>
    </rPh>
    <phoneticPr fontId="2"/>
  </si>
  <si>
    <t>身体深夜１．０・日中２．０・３級</t>
    <rPh sb="0" eb="2">
      <t>シンタイ</t>
    </rPh>
    <rPh sb="2" eb="4">
      <t>シンヤ</t>
    </rPh>
    <rPh sb="15" eb="16">
      <t>キュウ</t>
    </rPh>
    <phoneticPr fontId="2"/>
  </si>
  <si>
    <t>B</t>
    <phoneticPr fontId="2"/>
  </si>
  <si>
    <t>1回につき</t>
    <phoneticPr fontId="2"/>
  </si>
  <si>
    <t>２人目の居宅介護従業者による場合</t>
    <phoneticPr fontId="2"/>
  </si>
  <si>
    <t>×</t>
    <phoneticPr fontId="2"/>
  </si>
  <si>
    <t>A</t>
    <phoneticPr fontId="2"/>
  </si>
  <si>
    <t>×</t>
    <phoneticPr fontId="2"/>
  </si>
  <si>
    <t>B</t>
    <phoneticPr fontId="2"/>
  </si>
  <si>
    <t>行われる場合</t>
    <phoneticPr fontId="2"/>
  </si>
  <si>
    <t>２人目の居宅介護従業者による場合</t>
    <phoneticPr fontId="2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</si>
  <si>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</si>
  <si>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</si>
  <si>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</si>
  <si>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A</t>
    <phoneticPr fontId="2"/>
  </si>
  <si>
    <t>A</t>
    <phoneticPr fontId="2"/>
  </si>
  <si>
    <t>×</t>
    <phoneticPr fontId="2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</si>
  <si>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</si>
  <si>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</si>
  <si>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</si>
  <si>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</si>
  <si>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2"/>
  </si>
  <si>
    <t>(３)深夜
 ３０分未満</t>
    <rPh sb="3" eb="5">
      <t>シンヤ</t>
    </rPh>
    <rPh sb="9" eb="10">
      <t>フン</t>
    </rPh>
    <rPh sb="10" eb="12">
      <t>ミマン</t>
    </rPh>
    <phoneticPr fontId="2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</si>
  <si>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</si>
  <si>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</si>
  <si>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</si>
  <si>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</si>
  <si>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</si>
  <si>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</si>
  <si>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</si>
  <si>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</si>
  <si>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</si>
  <si>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</si>
  <si>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</si>
  <si>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(1)早朝
 ３０分未満</t>
    <rPh sb="9" eb="10">
      <t>フン</t>
    </rPh>
    <rPh sb="10" eb="12">
      <t>ミマン</t>
    </rPh>
    <phoneticPr fontId="2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</si>
  <si>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</si>
  <si>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家事日中８．０・３級・２人</t>
    <rPh sb="2" eb="3">
      <t>ヒ</t>
    </rPh>
    <rPh sb="3" eb="4">
      <t>チュウ</t>
    </rPh>
    <rPh sb="12" eb="13">
      <t>ヒト</t>
    </rPh>
    <phoneticPr fontId="2"/>
  </si>
  <si>
    <t>家事日中８．５</t>
    <rPh sb="2" eb="3">
      <t>ヒ</t>
    </rPh>
    <rPh sb="3" eb="4">
      <t>チュウ</t>
    </rPh>
    <phoneticPr fontId="2"/>
  </si>
  <si>
    <t>家事日中８．５・２人</t>
    <rPh sb="2" eb="3">
      <t>ヒ</t>
    </rPh>
    <rPh sb="3" eb="4">
      <t>チュウ</t>
    </rPh>
    <rPh sb="9" eb="10">
      <t>ヒト</t>
    </rPh>
    <phoneticPr fontId="2"/>
  </si>
  <si>
    <t>家事日中８．５・３級</t>
    <rPh sb="2" eb="3">
      <t>ヒ</t>
    </rPh>
    <rPh sb="3" eb="4">
      <t>チュウ</t>
    </rPh>
    <rPh sb="9" eb="10">
      <t>キュウ</t>
    </rPh>
    <phoneticPr fontId="2"/>
  </si>
  <si>
    <t>家事日中８．５・３級・２人</t>
    <rPh sb="2" eb="3">
      <t>ヒ</t>
    </rPh>
    <rPh sb="3" eb="4">
      <t>チュウ</t>
    </rPh>
    <rPh sb="12" eb="13">
      <t>ヒト</t>
    </rPh>
    <phoneticPr fontId="2"/>
  </si>
  <si>
    <t>家事日中９．０</t>
    <rPh sb="2" eb="3">
      <t>ヒ</t>
    </rPh>
    <rPh sb="3" eb="4">
      <t>チュウ</t>
    </rPh>
    <phoneticPr fontId="2"/>
  </si>
  <si>
    <t>身体日中増１．５・３級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</si>
  <si>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身体日中増１．５・３級・２人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</si>
  <si>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身体日中増１．５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</si>
  <si>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身体早朝増０．５・２人</t>
    <rPh sb="0" eb="2">
      <t>シンタイ</t>
    </rPh>
    <rPh sb="4" eb="5">
      <t>ゾウ</t>
    </rPh>
    <rPh sb="10" eb="11">
      <t>ヒト</t>
    </rPh>
    <phoneticPr fontId="2"/>
  </si>
  <si>
    <t>身体早朝増０．５・３級</t>
    <rPh sb="0" eb="2">
      <t>シンタイ</t>
    </rPh>
    <rPh sb="4" eb="5">
      <t>ゾウ</t>
    </rPh>
    <rPh sb="10" eb="11">
      <t>キュウ</t>
    </rPh>
    <phoneticPr fontId="2"/>
  </si>
  <si>
    <t>身体早朝増０．５・３級・２人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</si>
  <si>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身体早朝増１．０</t>
    <rPh sb="0" eb="2">
      <t>シンタイ</t>
    </rPh>
    <rPh sb="4" eb="5">
      <t>ゾウ</t>
    </rPh>
    <phoneticPr fontId="2"/>
  </si>
  <si>
    <t>身体早朝増１．０・２人</t>
    <rPh sb="0" eb="2">
      <t>シンタイ</t>
    </rPh>
    <rPh sb="4" eb="5">
      <t>ゾウ</t>
    </rPh>
    <rPh sb="10" eb="11">
      <t>ヒト</t>
    </rPh>
    <phoneticPr fontId="2"/>
  </si>
  <si>
    <t>身体早朝増１．０・３級</t>
    <rPh sb="0" eb="2">
      <t>シンタイ</t>
    </rPh>
    <rPh sb="4" eb="5">
      <t>ゾウ</t>
    </rPh>
    <rPh sb="10" eb="11">
      <t>キュウ</t>
    </rPh>
    <phoneticPr fontId="2"/>
  </si>
  <si>
    <t>身体早朝増１．０・３級・２人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</si>
  <si>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</si>
  <si>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</si>
  <si>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</si>
  <si>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</si>
  <si>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</si>
  <si>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</si>
  <si>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</si>
  <si>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2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</si>
  <si>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</si>
  <si>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家事早朝０．５・日中１．０・３級・２人</t>
    <rPh sb="15" eb="16">
      <t>キュウ</t>
    </rPh>
    <rPh sb="18" eb="19">
      <t>ヒト</t>
    </rPh>
    <phoneticPr fontId="2"/>
  </si>
  <si>
    <t>(2)早朝
 ３０分以上
 １時間未満</t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</si>
  <si>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家事早朝１．０・日中０．５・３級・２人</t>
    <rPh sb="15" eb="16">
      <t>キュウ</t>
    </rPh>
    <rPh sb="18" eb="19">
      <t>ヒト</t>
    </rPh>
    <phoneticPr fontId="2"/>
  </si>
  <si>
    <t>身体深夜１．５・日中１．５</t>
    <rPh sb="0" eb="2">
      <t>シンタイ</t>
    </rPh>
    <rPh sb="2" eb="4">
      <t>シンヤ</t>
    </rPh>
    <phoneticPr fontId="2"/>
  </si>
  <si>
    <t>身体深夜１．５・日中１．５・２人</t>
    <rPh sb="0" eb="2">
      <t>シンタイ</t>
    </rPh>
    <rPh sb="2" eb="4">
      <t>シンヤ</t>
    </rPh>
    <rPh sb="15" eb="16">
      <t>ヒト</t>
    </rPh>
    <phoneticPr fontId="2"/>
  </si>
  <si>
    <t>身体深夜１．５・日中１．５・３級</t>
    <rPh sb="0" eb="2">
      <t>シンタイ</t>
    </rPh>
    <rPh sb="2" eb="4">
      <t>シンヤ</t>
    </rPh>
    <rPh sb="15" eb="16">
      <t>キュウ</t>
    </rPh>
    <phoneticPr fontId="2"/>
  </si>
  <si>
    <t>1回につき</t>
    <phoneticPr fontId="2"/>
  </si>
  <si>
    <t>1回につき</t>
    <phoneticPr fontId="2"/>
  </si>
  <si>
    <t>1回につき</t>
    <phoneticPr fontId="2"/>
  </si>
  <si>
    <t>身体深夜増１．５・３級</t>
    <rPh sb="0" eb="2">
      <t>シンタイ</t>
    </rPh>
    <rPh sb="4" eb="5">
      <t>ゾウ</t>
    </rPh>
    <rPh sb="10" eb="11">
      <t>キュウ</t>
    </rPh>
    <phoneticPr fontId="2"/>
  </si>
  <si>
    <t>身体深夜増１．５・３級・２人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</si>
  <si>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身体深夜増０．５</t>
    <rPh sb="0" eb="2">
      <t>シンタイ</t>
    </rPh>
    <rPh sb="4" eb="5">
      <t>ゾウ</t>
    </rPh>
    <phoneticPr fontId="2"/>
  </si>
  <si>
    <t>身体日中２．０・２人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</si>
  <si>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</si>
  <si>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身体日中２．０</t>
    <rPh sb="0" eb="2">
      <t>シンタイ</t>
    </rPh>
    <rPh sb="2" eb="3">
      <t>ヒ</t>
    </rPh>
    <rPh sb="3" eb="4">
      <t>チュウ</t>
    </rPh>
    <phoneticPr fontId="2"/>
  </si>
  <si>
    <t>家事日中４．５</t>
    <rPh sb="2" eb="3">
      <t>ヒ</t>
    </rPh>
    <rPh sb="3" eb="4">
      <t>チュウ</t>
    </rPh>
    <phoneticPr fontId="2"/>
  </si>
  <si>
    <t>家事日中４．５・２人</t>
    <rPh sb="2" eb="3">
      <t>ヒ</t>
    </rPh>
    <rPh sb="3" eb="4">
      <t>チュウ</t>
    </rPh>
    <rPh sb="9" eb="10">
      <t>ヒト</t>
    </rPh>
    <phoneticPr fontId="2"/>
  </si>
  <si>
    <t>家事日中４．５・３級</t>
    <rPh sb="2" eb="3">
      <t>ヒ</t>
    </rPh>
    <rPh sb="3" eb="4">
      <t>チュウ</t>
    </rPh>
    <rPh sb="9" eb="10">
      <t>キュウ</t>
    </rPh>
    <phoneticPr fontId="2"/>
  </si>
  <si>
    <t>家事日中４．５・３級・２人</t>
    <rPh sb="2" eb="3">
      <t>ヒ</t>
    </rPh>
    <rPh sb="3" eb="4">
      <t>チュウ</t>
    </rPh>
    <rPh sb="12" eb="13">
      <t>ヒト</t>
    </rPh>
    <phoneticPr fontId="2"/>
  </si>
  <si>
    <t>家事日中５．０</t>
    <rPh sb="2" eb="3">
      <t>ヒ</t>
    </rPh>
    <rPh sb="3" eb="4">
      <t>チュウ</t>
    </rPh>
    <phoneticPr fontId="2"/>
  </si>
  <si>
    <t>家事日中５．０・２人</t>
    <rPh sb="2" eb="3">
      <t>ヒ</t>
    </rPh>
    <rPh sb="3" eb="4">
      <t>チュウ</t>
    </rPh>
    <rPh sb="9" eb="10">
      <t>ヒト</t>
    </rPh>
    <phoneticPr fontId="2"/>
  </si>
  <si>
    <t>家事日中５．０・３級</t>
    <rPh sb="2" eb="3">
      <t>ヒ</t>
    </rPh>
    <rPh sb="3" eb="4">
      <t>チュウ</t>
    </rPh>
    <rPh sb="9" eb="10">
      <t>キュウ</t>
    </rPh>
    <phoneticPr fontId="2"/>
  </si>
  <si>
    <t>家事日中５．０・３級・２人</t>
    <rPh sb="2" eb="3">
      <t>ヒ</t>
    </rPh>
    <rPh sb="3" eb="4">
      <t>チュウ</t>
    </rPh>
    <rPh sb="12" eb="13">
      <t>ヒト</t>
    </rPh>
    <phoneticPr fontId="2"/>
  </si>
  <si>
    <t>家事夜間３．０・３級</t>
    <rPh sb="9" eb="10">
      <t>キュウ</t>
    </rPh>
    <phoneticPr fontId="2"/>
  </si>
  <si>
    <t>家事夜間３．０・３級・２人</t>
    <rPh sb="12" eb="13">
      <t>ヒト</t>
    </rPh>
    <phoneticPr fontId="2"/>
  </si>
  <si>
    <t>家事夜間３．５・２人</t>
    <rPh sb="9" eb="10">
      <t>ヒト</t>
    </rPh>
    <phoneticPr fontId="2"/>
  </si>
  <si>
    <t>家事夜間３．５・３級</t>
    <rPh sb="9" eb="10">
      <t>キュウ</t>
    </rPh>
    <phoneticPr fontId="2"/>
  </si>
  <si>
    <t>家事夜間３．５・３級・２人</t>
    <rPh sb="12" eb="13">
      <t>ヒト</t>
    </rPh>
    <phoneticPr fontId="2"/>
  </si>
  <si>
    <t>家事夜間４．０・２人</t>
    <rPh sb="9" eb="10">
      <t>ヒト</t>
    </rPh>
    <phoneticPr fontId="2"/>
  </si>
  <si>
    <t>家事夜間４．０・３級</t>
    <rPh sb="9" eb="10">
      <t>キュウ</t>
    </rPh>
    <phoneticPr fontId="2"/>
  </si>
  <si>
    <t>家事夜間４．０・３級・２人</t>
    <rPh sb="12" eb="13">
      <t>ヒト</t>
    </rPh>
    <phoneticPr fontId="2"/>
  </si>
  <si>
    <t>家事夜間４．５・２人</t>
    <rPh sb="9" eb="10">
      <t>ヒト</t>
    </rPh>
    <phoneticPr fontId="2"/>
  </si>
  <si>
    <t>家事夜間４．５・３級</t>
    <rPh sb="9" eb="10">
      <t>キュウ</t>
    </rPh>
    <phoneticPr fontId="2"/>
  </si>
  <si>
    <t>家事夜間４．５・３級・２人</t>
    <rPh sb="12" eb="13">
      <t>ヒト</t>
    </rPh>
    <phoneticPr fontId="2"/>
  </si>
  <si>
    <t>ハ　家事援助　（深夜のみ）</t>
    <rPh sb="2" eb="4">
      <t>カジ</t>
    </rPh>
    <rPh sb="4" eb="6">
      <t>エンジョ</t>
    </rPh>
    <rPh sb="8" eb="10">
      <t>シンヤ</t>
    </rPh>
    <phoneticPr fontId="2"/>
  </si>
  <si>
    <t>家事深夜０．５・２人</t>
    <rPh sb="9" eb="10">
      <t>ヒト</t>
    </rPh>
    <phoneticPr fontId="2"/>
  </si>
  <si>
    <t>家事深夜０．５・３級</t>
    <rPh sb="9" eb="10">
      <t>キュウ</t>
    </rPh>
    <phoneticPr fontId="2"/>
  </si>
  <si>
    <t>家事深夜０．５・３級・２人</t>
    <rPh sb="12" eb="13">
      <t>ヒト</t>
    </rPh>
    <phoneticPr fontId="2"/>
  </si>
  <si>
    <t>家事深夜１．０・２人</t>
    <rPh sb="9" eb="10">
      <t>ヒト</t>
    </rPh>
    <phoneticPr fontId="2"/>
  </si>
  <si>
    <t>家事深夜１．０・３級</t>
    <rPh sb="9" eb="10">
      <t>キュウ</t>
    </rPh>
    <phoneticPr fontId="2"/>
  </si>
  <si>
    <t>家事深夜１．０・３級・２人</t>
    <rPh sb="12" eb="13">
      <t>ヒト</t>
    </rPh>
    <phoneticPr fontId="2"/>
  </si>
  <si>
    <t>家事深夜１．５・２人</t>
    <rPh sb="9" eb="10">
      <t>ヒト</t>
    </rPh>
    <phoneticPr fontId="2"/>
  </si>
  <si>
    <t>家事深夜１．５・３級</t>
    <rPh sb="9" eb="10">
      <t>キュウ</t>
    </rPh>
    <phoneticPr fontId="2"/>
  </si>
  <si>
    <t>家事深夜１．５・３級・２人</t>
    <rPh sb="12" eb="13">
      <t>ヒト</t>
    </rPh>
    <phoneticPr fontId="2"/>
  </si>
  <si>
    <t>家事深夜２．０・２人</t>
    <rPh sb="9" eb="10">
      <t>ヒト</t>
    </rPh>
    <phoneticPr fontId="2"/>
  </si>
  <si>
    <t>家事深夜２．０・３級</t>
    <rPh sb="9" eb="10">
      <t>キュウ</t>
    </rPh>
    <phoneticPr fontId="2"/>
  </si>
  <si>
    <t>家事深夜２．０・３級・２人</t>
    <rPh sb="12" eb="13">
      <t>ヒト</t>
    </rPh>
    <phoneticPr fontId="2"/>
  </si>
  <si>
    <t>家事深夜２．５・２人</t>
    <rPh sb="9" eb="10">
      <t>ヒト</t>
    </rPh>
    <phoneticPr fontId="2"/>
  </si>
  <si>
    <t>家事深夜２．５・３級</t>
    <rPh sb="9" eb="10">
      <t>キュウ</t>
    </rPh>
    <phoneticPr fontId="2"/>
  </si>
  <si>
    <t>家事深夜２．５・３級・２人</t>
    <rPh sb="12" eb="13">
      <t>ヒト</t>
    </rPh>
    <phoneticPr fontId="2"/>
  </si>
  <si>
    <t>家事深夜３．０・２人</t>
    <rPh sb="9" eb="10">
      <t>ヒト</t>
    </rPh>
    <phoneticPr fontId="2"/>
  </si>
  <si>
    <t>家事深夜３．０・３級</t>
    <rPh sb="9" eb="10">
      <t>キュウ</t>
    </rPh>
    <phoneticPr fontId="2"/>
  </si>
  <si>
    <t>家事深夜３．０・３級・２人</t>
    <rPh sb="12" eb="13">
      <t>ヒト</t>
    </rPh>
    <phoneticPr fontId="2"/>
  </si>
  <si>
    <t>(3)日中増分
 １時間以上
 １時間３０分未満</t>
    <rPh sb="3" eb="4">
      <t>ヒ</t>
    </rPh>
    <rPh sb="4" eb="5">
      <t>チュウ</t>
    </rPh>
    <rPh sb="5" eb="7">
      <t>ゾウブン</t>
    </rPh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</si>
  <si>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家事日中増１．５・２人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</si>
  <si>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</si>
  <si>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家事日中増１．５・３級・２人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</si>
  <si>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家事日中増５．５・２人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</si>
  <si>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家事日中増５．５・３級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</si>
  <si>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身体深夜４．０</t>
    <rPh sb="0" eb="2">
      <t>シンタイ</t>
    </rPh>
    <phoneticPr fontId="2"/>
  </si>
  <si>
    <t>身体深夜４．０・２人</t>
    <rPh sb="0" eb="2">
      <t>シンタイ</t>
    </rPh>
    <rPh sb="9" eb="10">
      <t>ヒト</t>
    </rPh>
    <phoneticPr fontId="2"/>
  </si>
  <si>
    <t>身体深夜４．０・３級</t>
    <rPh sb="0" eb="2">
      <t>シンタイ</t>
    </rPh>
    <rPh sb="9" eb="10">
      <t>キュウ</t>
    </rPh>
    <phoneticPr fontId="2"/>
  </si>
  <si>
    <t>身体深夜４．５</t>
    <rPh sb="0" eb="2">
      <t>シンタイ</t>
    </rPh>
    <phoneticPr fontId="2"/>
  </si>
  <si>
    <t>身体深夜４．５・２人</t>
    <rPh sb="0" eb="2">
      <t>シンタイ</t>
    </rPh>
    <rPh sb="9" eb="10">
      <t>ヒト</t>
    </rPh>
    <phoneticPr fontId="2"/>
  </si>
  <si>
    <t>身体深夜４．５・３級</t>
    <rPh sb="0" eb="2">
      <t>シンタイ</t>
    </rPh>
    <rPh sb="9" eb="10">
      <t>キュウ</t>
    </rPh>
    <phoneticPr fontId="2"/>
  </si>
  <si>
    <t>身体深夜５．０</t>
    <rPh sb="0" eb="2">
      <t>シンタイ</t>
    </rPh>
    <phoneticPr fontId="2"/>
  </si>
  <si>
    <t>身体深夜５．０・２人</t>
    <rPh sb="0" eb="2">
      <t>シンタイ</t>
    </rPh>
    <rPh sb="9" eb="10">
      <t>ヒト</t>
    </rPh>
    <phoneticPr fontId="2"/>
  </si>
  <si>
    <t>身体深夜５．０・３級</t>
    <rPh sb="0" eb="2">
      <t>シンタイ</t>
    </rPh>
    <rPh sb="9" eb="10">
      <t>キュウ</t>
    </rPh>
    <phoneticPr fontId="2"/>
  </si>
  <si>
    <t>身体深夜５．５</t>
    <rPh sb="0" eb="2">
      <t>シンタイ</t>
    </rPh>
    <phoneticPr fontId="2"/>
  </si>
  <si>
    <t>身体深夜５．５・２人</t>
    <rPh sb="0" eb="2">
      <t>シンタイ</t>
    </rPh>
    <rPh sb="9" eb="10">
      <t>ヒト</t>
    </rPh>
    <phoneticPr fontId="2"/>
  </si>
  <si>
    <t>身体深夜５．５・３級</t>
    <rPh sb="0" eb="2">
      <t>シンタイ</t>
    </rPh>
    <rPh sb="9" eb="10">
      <t>キュウ</t>
    </rPh>
    <phoneticPr fontId="2"/>
  </si>
  <si>
    <t>身体深夜６．０</t>
    <rPh sb="0" eb="2">
      <t>シンタイ</t>
    </rPh>
    <phoneticPr fontId="2"/>
  </si>
  <si>
    <t>身体日中０．５・３級・２人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</si>
  <si>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</si>
  <si>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</si>
  <si>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</si>
  <si>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</si>
  <si>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</si>
  <si>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</si>
  <si>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</si>
  <si>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</si>
  <si>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</si>
  <si>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</si>
  <si>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身体日中１．５・夜間１．５・３級</t>
    <rPh sb="0" eb="2">
      <t>シンタイ</t>
    </rPh>
    <phoneticPr fontId="2"/>
  </si>
  <si>
    <t>身体日中２．０・夜間０．５・３級</t>
    <rPh sb="0" eb="2">
      <t>シンタイ</t>
    </rPh>
    <phoneticPr fontId="2"/>
  </si>
  <si>
    <t>身体日中２．０・夜間１．０・３級</t>
    <rPh sb="0" eb="2">
      <t>シンタイ</t>
    </rPh>
    <phoneticPr fontId="2"/>
  </si>
  <si>
    <t>身体日中２．５・夜間０．５・３級</t>
    <rPh sb="0" eb="2">
      <t>シンタイ</t>
    </rPh>
    <phoneticPr fontId="2"/>
  </si>
  <si>
    <t>身体日中０．５・夜間１．０・３級</t>
    <rPh sb="0" eb="2">
      <t>シンタイ</t>
    </rPh>
    <phoneticPr fontId="2"/>
  </si>
  <si>
    <t>身体日跨増深夜０．５・深夜０．５・３級</t>
    <phoneticPr fontId="2"/>
  </si>
  <si>
    <t>身体日跨増深夜０．５・深夜１．５・３級</t>
    <phoneticPr fontId="2"/>
  </si>
  <si>
    <t>身体日跨増深夜０．５・深夜２．０・３級</t>
    <phoneticPr fontId="2"/>
  </si>
  <si>
    <t>身体日跨増深夜０．５・深夜２．５・３級</t>
    <phoneticPr fontId="2"/>
  </si>
  <si>
    <t>身体日跨増深夜１．０・深夜０．５・３級</t>
    <phoneticPr fontId="2"/>
  </si>
  <si>
    <t>身体日跨増深夜１．０・深夜１．０・３級</t>
    <phoneticPr fontId="2"/>
  </si>
  <si>
    <t>身体日跨増深夜１．０・深夜１．５・３級</t>
    <phoneticPr fontId="2"/>
  </si>
  <si>
    <t>身体日跨増深夜１．０・深夜２．０・３級</t>
    <phoneticPr fontId="2"/>
  </si>
  <si>
    <t>身体日跨増深夜１．５・深夜０．５・３級</t>
    <phoneticPr fontId="2"/>
  </si>
  <si>
    <t>身体日跨増深夜１．５・深夜１．０・３級</t>
    <phoneticPr fontId="2"/>
  </si>
  <si>
    <t>身体日跨増深夜１．５・深夜１．５・３級</t>
    <phoneticPr fontId="2"/>
  </si>
  <si>
    <t>身体日跨増深夜２．０・深夜０．５・３級</t>
    <phoneticPr fontId="2"/>
  </si>
  <si>
    <t>身体日跨増深夜２．０・深夜１．０・３級</t>
    <phoneticPr fontId="2"/>
  </si>
  <si>
    <t>身体日跨増深夜２．５・深夜０．５・３級</t>
    <phoneticPr fontId="2"/>
  </si>
  <si>
    <t>身体日跨増深夜０．５・深夜１．０・３級</t>
    <phoneticPr fontId="2"/>
  </si>
  <si>
    <t>身体夜間０．５・深夜０．５</t>
  </si>
  <si>
    <t>身体夜間０．５・深夜０．５・３級</t>
  </si>
  <si>
    <t>身体夜間０．５・深夜０．５・３級・２人</t>
    <rPh sb="15" eb="16">
      <t>キュウ</t>
    </rPh>
    <rPh sb="18" eb="19">
      <t>ヒト</t>
    </rPh>
    <phoneticPr fontId="2"/>
  </si>
  <si>
    <t>身体夜間０．５・深夜１．０</t>
  </si>
  <si>
    <t>身体夜間０．５・深夜１．０・３級</t>
  </si>
  <si>
    <t>身体夜間０．５・深夜１．０・３級・２人</t>
    <rPh sb="15" eb="16">
      <t>キュウ</t>
    </rPh>
    <rPh sb="18" eb="19">
      <t>ヒト</t>
    </rPh>
    <phoneticPr fontId="2"/>
  </si>
  <si>
    <t>身体夜間０．５・深夜１．５</t>
  </si>
  <si>
    <t>身体夜間０．５・深夜１．５・３級</t>
  </si>
  <si>
    <t>身体夜間０．５・深夜１．５・３級・２人</t>
    <rPh sb="15" eb="16">
      <t>キュウ</t>
    </rPh>
    <rPh sb="18" eb="19">
      <t>ヒト</t>
    </rPh>
    <phoneticPr fontId="2"/>
  </si>
  <si>
    <t>身体夜間０．５・深夜２．０</t>
  </si>
  <si>
    <t>身体夜間０．５・深夜２．０・３級</t>
  </si>
  <si>
    <t>身体夜間０．５・深夜２．０・３級・２人</t>
    <rPh sb="15" eb="16">
      <t>キュウ</t>
    </rPh>
    <rPh sb="18" eb="19">
      <t>ヒト</t>
    </rPh>
    <phoneticPr fontId="2"/>
  </si>
  <si>
    <t>身体夜間１．０・深夜０．５</t>
  </si>
  <si>
    <t>身体夜間１．０・深夜０．５・３級</t>
  </si>
  <si>
    <t>身体夜間１．０・深夜０．５・３級・２人</t>
    <rPh sb="15" eb="16">
      <t>キュウ</t>
    </rPh>
    <rPh sb="18" eb="19">
      <t>ヒト</t>
    </rPh>
    <phoneticPr fontId="2"/>
  </si>
  <si>
    <t>身体夜間１．０・深夜１．０</t>
  </si>
  <si>
    <t>身体夜間１．０・深夜１．０・３級</t>
  </si>
  <si>
    <t>身体夜間１．０・深夜１．０・３級・２人</t>
    <rPh sb="15" eb="16">
      <t>キュウ</t>
    </rPh>
    <rPh sb="18" eb="19">
      <t>ヒト</t>
    </rPh>
    <phoneticPr fontId="2"/>
  </si>
  <si>
    <t>身体夜間１．０・深夜１．５</t>
  </si>
  <si>
    <t>身体夜間１．０・深夜１．５・３級</t>
  </si>
  <si>
    <t>身体夜間１．０・深夜１．５・３級・２人</t>
    <rPh sb="15" eb="16">
      <t>キュウ</t>
    </rPh>
    <rPh sb="18" eb="19">
      <t>ヒト</t>
    </rPh>
    <phoneticPr fontId="2"/>
  </si>
  <si>
    <t>身体夜間１．０・深夜２．０</t>
  </si>
  <si>
    <t>身体夜間１．０・深夜２．０・３級</t>
  </si>
  <si>
    <t>身体夜間１．０・深夜２．０・３級・２人</t>
    <rPh sb="15" eb="16">
      <t>キュウ</t>
    </rPh>
    <rPh sb="18" eb="19">
      <t>ヒト</t>
    </rPh>
    <phoneticPr fontId="2"/>
  </si>
  <si>
    <t>身体夜間１．５・深夜０．５</t>
  </si>
  <si>
    <t>　　１　移動支援サービスコード表</t>
    <rPh sb="4" eb="6">
      <t>イドウ</t>
    </rPh>
    <rPh sb="6" eb="8">
      <t>シエン</t>
    </rPh>
    <rPh sb="15" eb="16">
      <t>ヒョウ</t>
    </rPh>
    <phoneticPr fontId="2"/>
  </si>
  <si>
    <t>身体深夜２．０・早朝０．５・３級・２人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</si>
  <si>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身体深夜２．０・早朝１．０</t>
    <rPh sb="0" eb="2">
      <t>シンタイ</t>
    </rPh>
    <rPh sb="8" eb="10">
      <t>ソウチョウ</t>
    </rPh>
    <phoneticPr fontId="2"/>
  </si>
  <si>
    <t>身体深夜２．０・早朝１．０・３級・２人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</si>
  <si>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身体深夜２．０・早朝０．５</t>
    <rPh sb="0" eb="2">
      <t>シンタイ</t>
    </rPh>
    <rPh sb="8" eb="10">
      <t>ソウチョウ</t>
    </rPh>
    <phoneticPr fontId="2"/>
  </si>
  <si>
    <t>身体深夜２．５・早朝０．５・３級・２人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</si>
  <si>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身体深夜２．５・早朝０．５</t>
    <rPh sb="0" eb="2">
      <t>シンタイ</t>
    </rPh>
    <rPh sb="8" eb="10">
      <t>ソウチョウ</t>
    </rPh>
    <phoneticPr fontId="2"/>
  </si>
  <si>
    <t>身体早朝０．５・日中１．０</t>
    <rPh sb="0" eb="2">
      <t>シンタイ</t>
    </rPh>
    <phoneticPr fontId="2"/>
  </si>
  <si>
    <t>身体早朝０．５・日中１．０・３級・２人</t>
    <rPh sb="0" eb="2">
      <t>シンタイ</t>
    </rPh>
    <rPh sb="15" eb="16">
      <t>キュウ</t>
    </rPh>
    <rPh sb="18" eb="19">
      <t>ヒト</t>
    </rPh>
    <phoneticPr fontId="2"/>
  </si>
  <si>
    <t>身体早朝０．５・日中２．０</t>
    <rPh sb="0" eb="2">
      <t>シンタイ</t>
    </rPh>
    <phoneticPr fontId="2"/>
  </si>
  <si>
    <t>身体早朝０．５・日中２．０・３級・２人</t>
    <rPh sb="0" eb="2">
      <t>シンタイ</t>
    </rPh>
    <rPh sb="15" eb="16">
      <t>キュウ</t>
    </rPh>
    <rPh sb="18" eb="19">
      <t>ヒト</t>
    </rPh>
    <phoneticPr fontId="2"/>
  </si>
  <si>
    <t>身体早朝０．５・日中２．５</t>
    <rPh sb="0" eb="2">
      <t>シンタイ</t>
    </rPh>
    <phoneticPr fontId="2"/>
  </si>
  <si>
    <t>身体早朝０．５・日中２．５・３級・２人</t>
    <rPh sb="0" eb="2">
      <t>シンタイ</t>
    </rPh>
    <rPh sb="15" eb="16">
      <t>キュウ</t>
    </rPh>
    <rPh sb="18" eb="19">
      <t>ヒト</t>
    </rPh>
    <phoneticPr fontId="2"/>
  </si>
  <si>
    <t>身体早朝１．０・日中０．５</t>
    <rPh sb="0" eb="2">
      <t>シンタイ</t>
    </rPh>
    <phoneticPr fontId="2"/>
  </si>
  <si>
    <t>身体早朝１．０・日中０．５・３級・２人</t>
    <rPh sb="0" eb="2">
      <t>シンタイ</t>
    </rPh>
    <rPh sb="15" eb="16">
      <t>キュウ</t>
    </rPh>
    <rPh sb="18" eb="19">
      <t>ヒト</t>
    </rPh>
    <phoneticPr fontId="2"/>
  </si>
  <si>
    <t>身体早朝１．０・日中１．０</t>
    <rPh sb="0" eb="2">
      <t>シンタイ</t>
    </rPh>
    <phoneticPr fontId="2"/>
  </si>
  <si>
    <t>身体早朝１．０・日中１．０・３級・２人</t>
    <rPh sb="0" eb="2">
      <t>シンタイ</t>
    </rPh>
    <rPh sb="15" eb="16">
      <t>キュウ</t>
    </rPh>
    <rPh sb="18" eb="19">
      <t>ヒト</t>
    </rPh>
    <phoneticPr fontId="2"/>
  </si>
  <si>
    <t>家事日中５．５</t>
    <rPh sb="2" eb="3">
      <t>ヒ</t>
    </rPh>
    <rPh sb="3" eb="4">
      <t>チュウ</t>
    </rPh>
    <phoneticPr fontId="2"/>
  </si>
  <si>
    <t>家事日中５．５・２人</t>
    <rPh sb="2" eb="3">
      <t>ヒ</t>
    </rPh>
    <rPh sb="3" eb="4">
      <t>チュウ</t>
    </rPh>
    <rPh sb="9" eb="10">
      <t>ヒト</t>
    </rPh>
    <phoneticPr fontId="2"/>
  </si>
  <si>
    <t>家事日中５．５・３級</t>
    <rPh sb="2" eb="3">
      <t>ヒ</t>
    </rPh>
    <rPh sb="3" eb="4">
      <t>チュウ</t>
    </rPh>
    <rPh sb="9" eb="10">
      <t>キュウ</t>
    </rPh>
    <phoneticPr fontId="2"/>
  </si>
  <si>
    <t>家事日中５．５・３級・２人</t>
    <rPh sb="2" eb="3">
      <t>ヒ</t>
    </rPh>
    <rPh sb="3" eb="4">
      <t>チュウ</t>
    </rPh>
    <rPh sb="12" eb="13">
      <t>ヒト</t>
    </rPh>
    <phoneticPr fontId="2"/>
  </si>
  <si>
    <t>家事日中６．０</t>
    <rPh sb="2" eb="3">
      <t>ヒ</t>
    </rPh>
    <rPh sb="3" eb="4">
      <t>チュウ</t>
    </rPh>
    <phoneticPr fontId="2"/>
  </si>
  <si>
    <t>家事日中６．０・２人</t>
    <rPh sb="2" eb="3">
      <t>ヒ</t>
    </rPh>
    <rPh sb="3" eb="4">
      <t>チュウ</t>
    </rPh>
    <rPh sb="9" eb="10">
      <t>ヒト</t>
    </rPh>
    <phoneticPr fontId="2"/>
  </si>
  <si>
    <t>家事日中６．０・３級</t>
    <rPh sb="2" eb="3">
      <t>ヒ</t>
    </rPh>
    <rPh sb="3" eb="4">
      <t>チュウ</t>
    </rPh>
    <rPh sb="9" eb="10">
      <t>キュウ</t>
    </rPh>
    <phoneticPr fontId="2"/>
  </si>
  <si>
    <t>家事日中６．０・３級・２人</t>
    <rPh sb="2" eb="3">
      <t>ヒ</t>
    </rPh>
    <rPh sb="3" eb="4">
      <t>チュウ</t>
    </rPh>
    <rPh sb="12" eb="13">
      <t>ヒト</t>
    </rPh>
    <phoneticPr fontId="2"/>
  </si>
  <si>
    <t>家事日中６．５</t>
    <rPh sb="2" eb="3">
      <t>ヒ</t>
    </rPh>
    <rPh sb="3" eb="4">
      <t>チュウ</t>
    </rPh>
    <phoneticPr fontId="2"/>
  </si>
  <si>
    <t>家事日中６．５・２人</t>
    <rPh sb="2" eb="3">
      <t>ヒ</t>
    </rPh>
    <rPh sb="3" eb="4">
      <t>チュウ</t>
    </rPh>
    <rPh sb="9" eb="10">
      <t>ヒト</t>
    </rPh>
    <phoneticPr fontId="2"/>
  </si>
  <si>
    <t>家事日中６．５・３級</t>
    <rPh sb="2" eb="3">
      <t>ヒ</t>
    </rPh>
    <rPh sb="3" eb="4">
      <t>チュウ</t>
    </rPh>
    <rPh sb="9" eb="10">
      <t>キュウ</t>
    </rPh>
    <phoneticPr fontId="2"/>
  </si>
  <si>
    <t>家事日中６．５・３級・２人</t>
    <rPh sb="2" eb="3">
      <t>ヒ</t>
    </rPh>
    <rPh sb="3" eb="4">
      <t>チュウ</t>
    </rPh>
    <rPh sb="12" eb="13">
      <t>ヒト</t>
    </rPh>
    <phoneticPr fontId="2"/>
  </si>
  <si>
    <t>家事日中７．０</t>
    <rPh sb="2" eb="3">
      <t>ヒ</t>
    </rPh>
    <rPh sb="3" eb="4">
      <t>チュウ</t>
    </rPh>
    <phoneticPr fontId="2"/>
  </si>
  <si>
    <t>家事日中７．０・２人</t>
    <rPh sb="2" eb="3">
      <t>ヒ</t>
    </rPh>
    <rPh sb="3" eb="4">
      <t>チュウ</t>
    </rPh>
    <rPh sb="9" eb="10">
      <t>ヒト</t>
    </rPh>
    <phoneticPr fontId="2"/>
  </si>
  <si>
    <t>家事日中７．０・３級</t>
    <rPh sb="2" eb="3">
      <t>ヒ</t>
    </rPh>
    <rPh sb="3" eb="4">
      <t>チュウ</t>
    </rPh>
    <rPh sb="9" eb="10">
      <t>キュウ</t>
    </rPh>
    <phoneticPr fontId="2"/>
  </si>
  <si>
    <t>家事日中７．０・３級・２人</t>
    <rPh sb="2" eb="3">
      <t>ヒ</t>
    </rPh>
    <rPh sb="3" eb="4">
      <t>チュウ</t>
    </rPh>
    <rPh sb="12" eb="13">
      <t>ヒト</t>
    </rPh>
    <phoneticPr fontId="2"/>
  </si>
  <si>
    <t>家事日中７．５</t>
    <rPh sb="2" eb="3">
      <t>ヒ</t>
    </rPh>
    <rPh sb="3" eb="4">
      <t>チュウ</t>
    </rPh>
    <phoneticPr fontId="2"/>
  </si>
  <si>
    <t>家事日中７．５・２人</t>
    <rPh sb="2" eb="3">
      <t>ヒ</t>
    </rPh>
    <rPh sb="3" eb="4">
      <t>チュウ</t>
    </rPh>
    <rPh sb="9" eb="10">
      <t>ヒト</t>
    </rPh>
    <phoneticPr fontId="2"/>
  </si>
  <si>
    <t>家事日中７．５・３級</t>
    <rPh sb="2" eb="3">
      <t>ヒ</t>
    </rPh>
    <rPh sb="3" eb="4">
      <t>チュウ</t>
    </rPh>
    <rPh sb="9" eb="10">
      <t>キュウ</t>
    </rPh>
    <phoneticPr fontId="2"/>
  </si>
  <si>
    <t>家事日中７．５・３級・２人</t>
    <rPh sb="2" eb="3">
      <t>ヒ</t>
    </rPh>
    <rPh sb="3" eb="4">
      <t>チュウ</t>
    </rPh>
    <rPh sb="12" eb="13">
      <t>ヒト</t>
    </rPh>
    <phoneticPr fontId="2"/>
  </si>
  <si>
    <t>家事日中８．０</t>
    <rPh sb="2" eb="3">
      <t>ヒ</t>
    </rPh>
    <rPh sb="3" eb="4">
      <t>チュウ</t>
    </rPh>
    <phoneticPr fontId="2"/>
  </si>
  <si>
    <t>家事日中８．０・２人</t>
    <rPh sb="2" eb="3">
      <t>ヒ</t>
    </rPh>
    <rPh sb="3" eb="4">
      <t>チュウ</t>
    </rPh>
    <rPh sb="9" eb="10">
      <t>ヒト</t>
    </rPh>
    <phoneticPr fontId="2"/>
  </si>
  <si>
    <t>家事日中８．０・３級</t>
    <rPh sb="2" eb="3">
      <t>ヒ</t>
    </rPh>
    <rPh sb="3" eb="4">
      <t>チュウ</t>
    </rPh>
    <rPh sb="9" eb="10">
      <t>キュウ</t>
    </rPh>
    <phoneticPr fontId="2"/>
  </si>
  <si>
    <t>身体深夜０．５・早朝０．５・日中２．０・２人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</si>
  <si>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身体深夜０．５・早朝０．５・日中２．０・３級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</si>
  <si>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身体深夜０．５・早朝０．５・日中２．０・３級・２人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</si>
  <si>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身体深夜１．０・日中０．５・３級・２人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</si>
  <si>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身体深夜１．０・日中１．０</t>
    <rPh sb="0" eb="2">
      <t>シンタイ</t>
    </rPh>
    <rPh sb="2" eb="4">
      <t>シンヤ</t>
    </rPh>
    <phoneticPr fontId="2"/>
  </si>
  <si>
    <t>身体深夜１．０・日中１．０・２人</t>
    <rPh sb="0" eb="2">
      <t>シンタイ</t>
    </rPh>
    <rPh sb="2" eb="4">
      <t>シンヤ</t>
    </rPh>
    <rPh sb="15" eb="16">
      <t>ヒト</t>
    </rPh>
    <phoneticPr fontId="2"/>
  </si>
  <si>
    <t>身体深夜１．０・日中１．０・３級</t>
    <rPh sb="0" eb="2">
      <t>シンタイ</t>
    </rPh>
    <rPh sb="2" eb="4">
      <t>シンヤ</t>
    </rPh>
    <rPh sb="15" eb="16">
      <t>キュウ</t>
    </rPh>
    <phoneticPr fontId="2"/>
  </si>
  <si>
    <t>身体深夜１．０・日中１．０・３級・２人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</si>
  <si>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身体深夜１．０・日中１．５</t>
    <rPh sb="0" eb="2">
      <t>シンタイ</t>
    </rPh>
    <rPh sb="2" eb="4">
      <t>シンヤ</t>
    </rPh>
    <phoneticPr fontId="2"/>
  </si>
  <si>
    <t>身体深夜１．０・日中１．５・２人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</si>
  <si>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身体深夜１．０・日中１．５・３級</t>
    <rPh sb="0" eb="2">
      <t>シンタイ</t>
    </rPh>
    <rPh sb="2" eb="4">
      <t>シンヤ</t>
    </rPh>
    <rPh sb="15" eb="16">
      <t>キュウ</t>
    </rPh>
    <phoneticPr fontId="2"/>
  </si>
  <si>
    <t>身体深夜１．０・日中１．５・３級・２人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</si>
  <si>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身体深夜１．０・日中２．０</t>
    <rPh sb="0" eb="2">
      <t>シンタイ</t>
    </rPh>
    <rPh sb="2" eb="4">
      <t>シンヤ</t>
    </rPh>
    <phoneticPr fontId="2"/>
  </si>
  <si>
    <t>1回につき</t>
    <rPh sb="1" eb="2">
      <t>カイ</t>
    </rPh>
    <phoneticPr fontId="2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</si>
  <si>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</si>
  <si>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</si>
  <si>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</si>
  <si>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</si>
  <si>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</si>
  <si>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1回につき</t>
    <phoneticPr fontId="2"/>
  </si>
  <si>
    <t>×</t>
    <phoneticPr fontId="2"/>
  </si>
  <si>
    <t>×</t>
    <phoneticPr fontId="2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</si>
  <si>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</si>
  <si>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</si>
  <si>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</si>
  <si>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</si>
  <si>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9" eb="10">
      <t>フン</t>
    </rPh>
    <rPh sb="10" eb="12">
      <t>ミマン</t>
    </rPh>
    <phoneticPr fontId="2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</si>
  <si>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</si>
  <si>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</si>
  <si>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</si>
  <si>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</si>
  <si>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</si>
  <si>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</si>
  <si>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</si>
  <si>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</si>
  <si>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</si>
  <si>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</si>
  <si>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</si>
  <si>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</si>
  <si>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(1)夜間
 ３０分未満</t>
    <rPh sb="9" eb="10">
      <t>フン</t>
    </rPh>
    <rPh sb="10" eb="12">
      <t>ミマン</t>
    </rPh>
    <phoneticPr fontId="2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</si>
  <si>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</si>
  <si>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</si>
  <si>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行われる場合</t>
    <phoneticPr fontId="2"/>
  </si>
  <si>
    <t>×</t>
    <phoneticPr fontId="2"/>
  </si>
  <si>
    <t>２人目の居宅介護従業者による場合</t>
    <phoneticPr fontId="2"/>
  </si>
  <si>
    <t>身体日中０．５・２人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</si>
  <si>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身体日中０．５・３級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</si>
  <si>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身体日中１．０・２人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</si>
  <si>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</si>
  <si>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身体日中１．０</t>
    <rPh sb="0" eb="2">
      <t>シンタイ</t>
    </rPh>
    <rPh sb="2" eb="3">
      <t>ヒ</t>
    </rPh>
    <rPh sb="3" eb="4">
      <t>チュウ</t>
    </rPh>
    <phoneticPr fontId="2"/>
  </si>
  <si>
    <t>身体日中１．５・２人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</si>
  <si>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</si>
  <si>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身体日中１．５</t>
    <rPh sb="0" eb="2">
      <t>シンタイ</t>
    </rPh>
    <rPh sb="2" eb="3">
      <t>ヒ</t>
    </rPh>
    <rPh sb="3" eb="4">
      <t>チュウ</t>
    </rPh>
    <phoneticPr fontId="2"/>
  </si>
  <si>
    <t>身体深夜０．５・早朝０．５</t>
    <rPh sb="0" eb="2">
      <t>シンタイ</t>
    </rPh>
    <rPh sb="2" eb="4">
      <t>シンヤ</t>
    </rPh>
    <rPh sb="8" eb="10">
      <t>ソウチョウ</t>
    </rPh>
    <phoneticPr fontId="2"/>
  </si>
  <si>
    <t>身体深夜０．５・早朝０．５・３級・２人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</si>
  <si>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身体深夜０．５・早朝１．５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</si>
  <si>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</si>
  <si>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身体夜間０．５・３級</t>
    <rPh sb="0" eb="2">
      <t>シンタイ</t>
    </rPh>
    <rPh sb="9" eb="10">
      <t>キュウ</t>
    </rPh>
    <phoneticPr fontId="2"/>
  </si>
  <si>
    <t>身体夜間１．０</t>
    <rPh sb="0" eb="2">
      <t>シンタイ</t>
    </rPh>
    <phoneticPr fontId="2"/>
  </si>
  <si>
    <t>身体夜間１．０・２人</t>
    <rPh sb="0" eb="2">
      <t>シンタイ</t>
    </rPh>
    <rPh sb="9" eb="10">
      <t>ヒト</t>
    </rPh>
    <phoneticPr fontId="2"/>
  </si>
  <si>
    <t>身体夜間１．０・３級</t>
    <rPh sb="0" eb="2">
      <t>シンタイ</t>
    </rPh>
    <rPh sb="9" eb="10">
      <t>キュウ</t>
    </rPh>
    <phoneticPr fontId="2"/>
  </si>
  <si>
    <t>身体夜間１．５</t>
    <rPh sb="0" eb="2">
      <t>シンタイ</t>
    </rPh>
    <phoneticPr fontId="2"/>
  </si>
  <si>
    <t>身体夜間１．５・２人</t>
    <rPh sb="0" eb="2">
      <t>シンタイ</t>
    </rPh>
    <rPh sb="9" eb="10">
      <t>ヒト</t>
    </rPh>
    <phoneticPr fontId="2"/>
  </si>
  <si>
    <t>身体夜間１．５・３級</t>
    <rPh sb="0" eb="2">
      <t>シンタイ</t>
    </rPh>
    <rPh sb="9" eb="10">
      <t>キュウ</t>
    </rPh>
    <phoneticPr fontId="2"/>
  </si>
  <si>
    <t>身体夜間０．５</t>
    <rPh sb="0" eb="2">
      <t>シンタイ</t>
    </rPh>
    <phoneticPr fontId="2"/>
  </si>
  <si>
    <t>身体夜間０．５・２人</t>
    <rPh sb="0" eb="2">
      <t>シンタイ</t>
    </rPh>
    <rPh sb="9" eb="10">
      <t>ヒト</t>
    </rPh>
    <phoneticPr fontId="2"/>
  </si>
  <si>
    <t>身体深夜０．５・３級</t>
    <rPh sb="0" eb="2">
      <t>シンタイ</t>
    </rPh>
    <rPh sb="9" eb="10">
      <t>キュウ</t>
    </rPh>
    <phoneticPr fontId="2"/>
  </si>
  <si>
    <t>身体深夜１．０</t>
    <rPh sb="0" eb="2">
      <t>シンタイ</t>
    </rPh>
    <phoneticPr fontId="2"/>
  </si>
  <si>
    <t>身体深夜１．０・２人</t>
    <rPh sb="0" eb="2">
      <t>シンタイ</t>
    </rPh>
    <rPh sb="9" eb="10">
      <t>ヒト</t>
    </rPh>
    <phoneticPr fontId="2"/>
  </si>
  <si>
    <t>身体深夜１．０・３級</t>
    <rPh sb="0" eb="2">
      <t>シンタイ</t>
    </rPh>
    <rPh sb="9" eb="10">
      <t>キュウ</t>
    </rPh>
    <phoneticPr fontId="2"/>
  </si>
  <si>
    <t>身体深夜１．５</t>
    <rPh sb="0" eb="2">
      <t>シンタイ</t>
    </rPh>
    <phoneticPr fontId="2"/>
  </si>
  <si>
    <t>身体深夜１．５・２人</t>
    <rPh sb="0" eb="2">
      <t>シンタイ</t>
    </rPh>
    <rPh sb="9" eb="10">
      <t>ヒト</t>
    </rPh>
    <phoneticPr fontId="2"/>
  </si>
  <si>
    <t>身体深夜１．５・３級</t>
    <rPh sb="0" eb="2">
      <t>シンタイ</t>
    </rPh>
    <rPh sb="9" eb="10">
      <t>キュウ</t>
    </rPh>
    <phoneticPr fontId="2"/>
  </si>
  <si>
    <t>身体日中増１．０・３級・２人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</si>
  <si>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身体日中増１．０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</si>
  <si>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</si>
  <si>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身体早朝増１．５</t>
    <rPh sb="0" eb="2">
      <t>シンタイ</t>
    </rPh>
    <rPh sb="4" eb="5">
      <t>ゾウ</t>
    </rPh>
    <phoneticPr fontId="2"/>
  </si>
  <si>
    <t>身体早朝増１．５・２人</t>
    <rPh sb="0" eb="2">
      <t>シンタイ</t>
    </rPh>
    <rPh sb="4" eb="5">
      <t>ゾウ</t>
    </rPh>
    <rPh sb="10" eb="11">
      <t>ヒト</t>
    </rPh>
    <phoneticPr fontId="2"/>
  </si>
  <si>
    <t>身体早朝増１．５・３級</t>
    <rPh sb="0" eb="2">
      <t>シンタイ</t>
    </rPh>
    <rPh sb="4" eb="5">
      <t>ゾウ</t>
    </rPh>
    <rPh sb="10" eb="11">
      <t>キュウ</t>
    </rPh>
    <phoneticPr fontId="2"/>
  </si>
  <si>
    <t>身体早朝増１．５・３級・２人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</si>
  <si>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身体早朝増０．５</t>
    <rPh sb="0" eb="2">
      <t>シンタイ</t>
    </rPh>
    <rPh sb="4" eb="5">
      <t>ゾウ</t>
    </rPh>
    <phoneticPr fontId="2"/>
  </si>
  <si>
    <t>身体夜間増０．５・３級</t>
    <rPh sb="0" eb="2">
      <t>シンタイ</t>
    </rPh>
    <rPh sb="4" eb="5">
      <t>ゾウ</t>
    </rPh>
    <rPh sb="10" eb="11">
      <t>キュウ</t>
    </rPh>
    <phoneticPr fontId="2"/>
  </si>
  <si>
    <t>身体夜間増０．５・３級・２人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</si>
  <si>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身体夜間増１．０</t>
    <rPh sb="0" eb="2">
      <t>シンタイ</t>
    </rPh>
    <rPh sb="4" eb="5">
      <t>ゾウ</t>
    </rPh>
    <phoneticPr fontId="2"/>
  </si>
  <si>
    <t>家事夜間増１．５・２人</t>
    <rPh sb="4" eb="5">
      <t>ゾウ</t>
    </rPh>
    <rPh sb="10" eb="11">
      <t>ヒト</t>
    </rPh>
    <phoneticPr fontId="2"/>
  </si>
  <si>
    <t>家事夜間増１．５・３級</t>
    <rPh sb="4" eb="5">
      <t>ゾウ</t>
    </rPh>
    <rPh sb="10" eb="11">
      <t>キュウ</t>
    </rPh>
    <phoneticPr fontId="2"/>
  </si>
  <si>
    <t>家事夜間増１．５・３級・２人</t>
    <rPh sb="4" eb="5">
      <t>ゾウ</t>
    </rPh>
    <rPh sb="10" eb="11">
      <t>キュウ</t>
    </rPh>
    <rPh sb="13" eb="14">
      <t>ヒト</t>
    </rPh>
    <phoneticPr fontId="2"/>
  </si>
  <si>
    <t>家事夜間増２．０</t>
    <rPh sb="4" eb="5">
      <t>ゾウ</t>
    </rPh>
    <phoneticPr fontId="2"/>
  </si>
  <si>
    <t>家事夜間増２．０・２人</t>
    <rPh sb="4" eb="5">
      <t>ゾウ</t>
    </rPh>
    <rPh sb="10" eb="11">
      <t>ヒト</t>
    </rPh>
    <phoneticPr fontId="2"/>
  </si>
  <si>
    <t>家事夜間増２．０・３級</t>
    <rPh sb="4" eb="5">
      <t>ゾウ</t>
    </rPh>
    <rPh sb="10" eb="11">
      <t>キュウ</t>
    </rPh>
    <phoneticPr fontId="2"/>
  </si>
  <si>
    <t>身体日中４．５</t>
    <rPh sb="0" eb="2">
      <t>シンタイ</t>
    </rPh>
    <rPh sb="2" eb="3">
      <t>ヒ</t>
    </rPh>
    <rPh sb="3" eb="4">
      <t>チュウ</t>
    </rPh>
    <phoneticPr fontId="2"/>
  </si>
  <si>
    <t>身体日中５．０・２人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</si>
  <si>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</si>
  <si>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身体日中５．０</t>
    <rPh sb="0" eb="2">
      <t>シンタイ</t>
    </rPh>
    <rPh sb="2" eb="3">
      <t>ヒ</t>
    </rPh>
    <rPh sb="3" eb="4">
      <t>チュウ</t>
    </rPh>
    <phoneticPr fontId="2"/>
  </si>
  <si>
    <t>身体日中５．５・２人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</si>
  <si>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</si>
  <si>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身体日中５．５</t>
    <rPh sb="0" eb="2">
      <t>シンタイ</t>
    </rPh>
    <rPh sb="2" eb="3">
      <t>ヒ</t>
    </rPh>
    <rPh sb="3" eb="4">
      <t>チュウ</t>
    </rPh>
    <phoneticPr fontId="2"/>
  </si>
  <si>
    <t>身体日中６．０・２人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</si>
  <si>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身体日中６．０・３級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</si>
  <si>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身体日中６．０</t>
    <rPh sb="0" eb="2">
      <t>シンタイ</t>
    </rPh>
    <rPh sb="2" eb="3">
      <t>ヒ</t>
    </rPh>
    <rPh sb="3" eb="4">
      <t>チュウ</t>
    </rPh>
    <phoneticPr fontId="2"/>
  </si>
  <si>
    <t>身体日中６．５・２人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</si>
  <si>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身体日中０．５・夜間１．０・深夜０．５</t>
    <rPh sb="0" eb="2">
      <t>シンタイ</t>
    </rPh>
    <phoneticPr fontId="2"/>
  </si>
  <si>
    <t>身体日中０．５・夜間０．５・深夜１．０・３級</t>
    <rPh sb="0" eb="2">
      <t>シンタイ</t>
    </rPh>
    <rPh sb="21" eb="22">
      <t>キュウ</t>
    </rPh>
    <phoneticPr fontId="2"/>
  </si>
  <si>
    <t>身体日中０．５・夜間０．５・深夜１．５</t>
    <rPh sb="0" eb="2">
      <t>シンタイ</t>
    </rPh>
    <phoneticPr fontId="2"/>
  </si>
  <si>
    <t>身体日中１．０・夜間０．５・深夜１．０・３級・２人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</si>
  <si>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身体日中１．０・夜間０．５・深夜１．５</t>
    <rPh sb="0" eb="2">
      <t>シンタイ</t>
    </rPh>
    <phoneticPr fontId="2"/>
  </si>
  <si>
    <t>身体日中１．０・夜間０．５・深夜１．５・２人</t>
    <rPh sb="0" eb="2">
      <t>シンタイ</t>
    </rPh>
    <rPh sb="21" eb="22">
      <t>ヒト</t>
    </rPh>
    <phoneticPr fontId="2"/>
  </si>
  <si>
    <t>身体日中１．０・夜間０．５・深夜１．５・３級</t>
    <rPh sb="0" eb="2">
      <t>シンタイ</t>
    </rPh>
    <rPh sb="21" eb="22">
      <t>キュウ</t>
    </rPh>
    <phoneticPr fontId="2"/>
  </si>
  <si>
    <t>身体日中１．０・夜間０．５・深夜１．５・３級・２人</t>
    <rPh sb="0" eb="2">
      <t>シンタイ</t>
    </rPh>
    <rPh sb="21" eb="22">
      <t>キュウ</t>
    </rPh>
    <rPh sb="24" eb="25">
      <t>ヒト</t>
    </rPh>
    <phoneticPr fontId="2"/>
  </si>
  <si>
    <t>身体日中１．５・夜間０．５・深夜０．５</t>
    <rPh sb="0" eb="2">
      <t>シンタイ</t>
    </rPh>
    <phoneticPr fontId="2"/>
  </si>
  <si>
    <t>身体日中１．５・夜間０．５・深夜０．５・２人</t>
    <rPh sb="0" eb="2">
      <t>シンタイ</t>
    </rPh>
    <rPh sb="21" eb="22">
      <t>ヒト</t>
    </rPh>
    <phoneticPr fontId="2"/>
  </si>
  <si>
    <t>身体日中１．５・夜間０．５・深夜０．５・３級</t>
    <rPh sb="0" eb="2">
      <t>シンタイ</t>
    </rPh>
    <rPh sb="21" eb="22">
      <t>キュウ</t>
    </rPh>
    <phoneticPr fontId="2"/>
  </si>
  <si>
    <t>身体日中１．５・夜間０．５・深夜０．５・３級・２人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</si>
  <si>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身体日中１．５・夜間０．５・深夜１．０</t>
    <rPh sb="0" eb="2">
      <t>シンタイ</t>
    </rPh>
    <phoneticPr fontId="2"/>
  </si>
  <si>
    <t>身体日中１．５・夜間０．５・深夜１．０・２人</t>
    <rPh sb="0" eb="2">
      <t>シンタイ</t>
    </rPh>
    <rPh sb="21" eb="22">
      <t>ヒト</t>
    </rPh>
    <phoneticPr fontId="2"/>
  </si>
  <si>
    <t>身体日中１．５・夜間０．５・深夜１．０・３級</t>
    <rPh sb="0" eb="2">
      <t>シンタイ</t>
    </rPh>
    <rPh sb="21" eb="22">
      <t>キュウ</t>
    </rPh>
    <phoneticPr fontId="2"/>
  </si>
  <si>
    <t>身体日中１．５・夜間０．５・深夜１．０・３級・２人</t>
    <rPh sb="0" eb="2">
      <t>シンタイ</t>
    </rPh>
    <rPh sb="21" eb="22">
      <t>キュウ</t>
    </rPh>
    <rPh sb="24" eb="25">
      <t>ヒト</t>
    </rPh>
    <phoneticPr fontId="2"/>
  </si>
  <si>
    <t>身体日中２．０・夜間０．５・深夜０．５</t>
    <rPh sb="0" eb="2">
      <t>シンタイ</t>
    </rPh>
    <phoneticPr fontId="2"/>
  </si>
  <si>
    <t>身体日中２．０・夜間０．５・深夜０．５・２人</t>
    <rPh sb="0" eb="2">
      <t>シンタイ</t>
    </rPh>
    <rPh sb="21" eb="22">
      <t>ヒト</t>
    </rPh>
    <phoneticPr fontId="2"/>
  </si>
  <si>
    <t>身体日中２．０・夜間０．５・深夜０．５・３級</t>
    <rPh sb="0" eb="2">
      <t>シンタイ</t>
    </rPh>
    <rPh sb="21" eb="22">
      <t>キュウ</t>
    </rPh>
    <phoneticPr fontId="2"/>
  </si>
  <si>
    <t>身体深夜２．０・日中１．０・２人</t>
    <rPh sb="0" eb="2">
      <t>シンタイ</t>
    </rPh>
    <rPh sb="2" eb="4">
      <t>シンヤ</t>
    </rPh>
    <rPh sb="15" eb="16">
      <t>ヒト</t>
    </rPh>
    <phoneticPr fontId="2"/>
  </si>
  <si>
    <t>身体深夜２．０・日中１．０・３級</t>
    <rPh sb="0" eb="2">
      <t>シンタイ</t>
    </rPh>
    <rPh sb="2" eb="4">
      <t>シンヤ</t>
    </rPh>
    <rPh sb="15" eb="16">
      <t>キュウ</t>
    </rPh>
    <phoneticPr fontId="2"/>
  </si>
  <si>
    <t>身体日中０．５・夜間２．０・深夜０．５・３級</t>
    <rPh sb="0" eb="2">
      <t>シンタイ</t>
    </rPh>
    <rPh sb="21" eb="22">
      <t>キュウ</t>
    </rPh>
    <phoneticPr fontId="2"/>
  </si>
  <si>
    <t>身体日中０．５・夜間２．０・深夜０．５・３級・２人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</si>
  <si>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身体日中０．５・夜間１．５・深夜０．５</t>
    <rPh sb="0" eb="2">
      <t>シンタイ</t>
    </rPh>
    <phoneticPr fontId="2"/>
  </si>
  <si>
    <t>身体日中２．０・夜間０．５・深夜０．５・３級・２人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</si>
  <si>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身体日中０．５・夜間２．０・深夜０．５・２人</t>
    <rPh sb="0" eb="2">
      <t>シンタイ</t>
    </rPh>
    <rPh sb="21" eb="22">
      <t>ヒト</t>
    </rPh>
    <phoneticPr fontId="2"/>
  </si>
  <si>
    <t>ハ　家事援助　（日中のみ）</t>
    <rPh sb="2" eb="4">
      <t>カジ</t>
    </rPh>
    <rPh sb="4" eb="6">
      <t>エンジョ</t>
    </rPh>
    <rPh sb="8" eb="9">
      <t>ヒ</t>
    </rPh>
    <rPh sb="9" eb="10">
      <t>チュウ</t>
    </rPh>
    <phoneticPr fontId="2"/>
  </si>
  <si>
    <t>家事日中０．５</t>
    <rPh sb="2" eb="3">
      <t>ヒ</t>
    </rPh>
    <rPh sb="3" eb="4">
      <t>チュウ</t>
    </rPh>
    <phoneticPr fontId="2"/>
  </si>
  <si>
    <t>家事日中０．５・２人</t>
    <rPh sb="2" eb="3">
      <t>ヒ</t>
    </rPh>
    <rPh sb="3" eb="4">
      <t>チュウ</t>
    </rPh>
    <rPh sb="9" eb="10">
      <t>ヒト</t>
    </rPh>
    <phoneticPr fontId="2"/>
  </si>
  <si>
    <t>２人目の居宅介護従事者による場合</t>
    <phoneticPr fontId="2"/>
  </si>
  <si>
    <t>家事日中４．０・２人</t>
    <rPh sb="2" eb="3">
      <t>ヒ</t>
    </rPh>
    <rPh sb="3" eb="4">
      <t>チュウ</t>
    </rPh>
    <rPh sb="9" eb="10">
      <t>ヒト</t>
    </rPh>
    <phoneticPr fontId="2"/>
  </si>
  <si>
    <t>家事日中４．０・３級</t>
    <rPh sb="2" eb="3">
      <t>ヒ</t>
    </rPh>
    <rPh sb="3" eb="4">
      <t>チュウ</t>
    </rPh>
    <rPh sb="9" eb="10">
      <t>キュウ</t>
    </rPh>
    <phoneticPr fontId="2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</si>
  <si>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</si>
  <si>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</si>
  <si>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</si>
  <si>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2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</si>
  <si>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</si>
  <si>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</si>
  <si>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</si>
  <si>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</si>
  <si>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身体日中増８．５・２人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</si>
  <si>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</si>
  <si>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身体日中増８．５・３級・２人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</si>
  <si>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身体日中増８．５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</si>
  <si>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</si>
  <si>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</si>
  <si>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身体日中増９．０・３級・２人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</si>
  <si>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身体日中増９．０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</si>
  <si>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１回につき</t>
    <rPh sb="1" eb="2">
      <t>カイ</t>
    </rPh>
    <phoneticPr fontId="2"/>
  </si>
  <si>
    <t>身体深夜０．５・早朝２．５・３級・２人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</si>
  <si>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身体深夜０．５・早朝２．５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</si>
  <si>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</si>
  <si>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身体深夜１．０・早朝１．０</t>
    <rPh sb="0" eb="2">
      <t>シンタイ</t>
    </rPh>
    <rPh sb="2" eb="4">
      <t>シンヤ</t>
    </rPh>
    <rPh sb="8" eb="10">
      <t>ソウチョウ</t>
    </rPh>
    <phoneticPr fontId="2"/>
  </si>
  <si>
    <t>身体深夜１．０・早朝１．５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</si>
  <si>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</si>
  <si>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身体深夜１．０・早朝２．０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</si>
  <si>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</si>
  <si>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身体日中増５．０・２人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</si>
  <si>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</si>
  <si>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身体早朝０．５・日中２．０・夜間０．５</t>
    <rPh sb="0" eb="2">
      <t>シンタイ</t>
    </rPh>
    <phoneticPr fontId="2"/>
  </si>
  <si>
    <t>身体夜間２．０・深夜０．５・３級・２人</t>
    <rPh sb="15" eb="16">
      <t>キュウ</t>
    </rPh>
    <rPh sb="18" eb="19">
      <t>ヒト</t>
    </rPh>
    <phoneticPr fontId="2"/>
  </si>
  <si>
    <t>身体夜間２．０・深夜１．０</t>
  </si>
  <si>
    <t>身体夜間２．０・深夜１．０・３級</t>
  </si>
  <si>
    <t>身体夜間２．０・深夜１．０・３級・２人</t>
    <rPh sb="15" eb="16">
      <t>キュウ</t>
    </rPh>
    <rPh sb="18" eb="19">
      <t>ヒト</t>
    </rPh>
    <phoneticPr fontId="2"/>
  </si>
  <si>
    <t>身体夜間２．５・深夜０．５</t>
  </si>
  <si>
    <t>身体早朝２．０</t>
    <rPh sb="0" eb="2">
      <t>シンタイ</t>
    </rPh>
    <phoneticPr fontId="2"/>
  </si>
  <si>
    <t>身体早朝２．０・２人</t>
    <rPh sb="0" eb="2">
      <t>シンタイ</t>
    </rPh>
    <rPh sb="9" eb="10">
      <t>ヒト</t>
    </rPh>
    <phoneticPr fontId="2"/>
  </si>
  <si>
    <t>身体早朝２．０・３級</t>
    <rPh sb="0" eb="2">
      <t>シンタイ</t>
    </rPh>
    <rPh sb="9" eb="10">
      <t>キュウ</t>
    </rPh>
    <phoneticPr fontId="2"/>
  </si>
  <si>
    <t>身体早朝２．５</t>
    <rPh sb="0" eb="2">
      <t>シンタイ</t>
    </rPh>
    <phoneticPr fontId="2"/>
  </si>
  <si>
    <t>身体早朝２．５・２人</t>
    <rPh sb="0" eb="2">
      <t>シンタイ</t>
    </rPh>
    <rPh sb="9" eb="10">
      <t>ヒト</t>
    </rPh>
    <phoneticPr fontId="2"/>
  </si>
  <si>
    <t>身体早朝２．５・３級</t>
    <rPh sb="0" eb="2">
      <t>シンタイ</t>
    </rPh>
    <rPh sb="9" eb="10">
      <t>キュウ</t>
    </rPh>
    <phoneticPr fontId="2"/>
  </si>
  <si>
    <t>身体早朝０．５</t>
    <rPh sb="0" eb="2">
      <t>シンタイ</t>
    </rPh>
    <phoneticPr fontId="2"/>
  </si>
  <si>
    <t>身体深夜２．０</t>
    <rPh sb="0" eb="2">
      <t>シンタイ</t>
    </rPh>
    <phoneticPr fontId="2"/>
  </si>
  <si>
    <t>身体深夜２．０・２人</t>
    <rPh sb="0" eb="2">
      <t>シンタイ</t>
    </rPh>
    <rPh sb="9" eb="10">
      <t>ヒト</t>
    </rPh>
    <phoneticPr fontId="2"/>
  </si>
  <si>
    <t>身体深夜２．０・３級</t>
    <rPh sb="0" eb="2">
      <t>シンタイ</t>
    </rPh>
    <rPh sb="9" eb="10">
      <t>キュウ</t>
    </rPh>
    <phoneticPr fontId="2"/>
  </si>
  <si>
    <t>身体深夜２．５</t>
    <rPh sb="0" eb="2">
      <t>シンタイ</t>
    </rPh>
    <phoneticPr fontId="2"/>
  </si>
  <si>
    <t>身体深夜２．５・２人</t>
    <rPh sb="0" eb="2">
      <t>シンタイ</t>
    </rPh>
    <rPh sb="9" eb="10">
      <t>ヒト</t>
    </rPh>
    <phoneticPr fontId="2"/>
  </si>
  <si>
    <t>身体深夜２．５・３級</t>
    <rPh sb="0" eb="2">
      <t>シンタイ</t>
    </rPh>
    <rPh sb="9" eb="10">
      <t>キュウ</t>
    </rPh>
    <phoneticPr fontId="2"/>
  </si>
  <si>
    <t>身体深夜３．０</t>
    <rPh sb="0" eb="2">
      <t>シンタイ</t>
    </rPh>
    <phoneticPr fontId="2"/>
  </si>
  <si>
    <t>身体深夜３．０・２人</t>
    <rPh sb="0" eb="2">
      <t>シンタイ</t>
    </rPh>
    <rPh sb="9" eb="10">
      <t>ヒト</t>
    </rPh>
    <phoneticPr fontId="2"/>
  </si>
  <si>
    <t>身体深夜３．０・３級</t>
    <rPh sb="0" eb="2">
      <t>シンタイ</t>
    </rPh>
    <rPh sb="9" eb="10">
      <t>キュウ</t>
    </rPh>
    <phoneticPr fontId="2"/>
  </si>
  <si>
    <t>身体深夜３．５</t>
    <rPh sb="0" eb="2">
      <t>シンタイ</t>
    </rPh>
    <phoneticPr fontId="2"/>
  </si>
  <si>
    <t>身体深夜３．５・２人</t>
    <rPh sb="0" eb="2">
      <t>シンタイ</t>
    </rPh>
    <rPh sb="9" eb="10">
      <t>ヒト</t>
    </rPh>
    <phoneticPr fontId="2"/>
  </si>
  <si>
    <t>身体深夜３．５・３級</t>
    <rPh sb="0" eb="2">
      <t>シンタイ</t>
    </rPh>
    <rPh sb="9" eb="10">
      <t>キュウ</t>
    </rPh>
    <phoneticPr fontId="2"/>
  </si>
  <si>
    <t>身体日中増９．５・２人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</si>
  <si>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</si>
  <si>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身体日中増９．５・３級・２人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</si>
  <si>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身体日中増９．５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</si>
  <si>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</si>
  <si>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身体日中増１０．０・３級</t>
    <rPh sb="0" eb="2">
      <t>シンタイ</t>
    </rPh>
    <rPh sb="2" eb="3">
      <t>ヒ</t>
    </rPh>
    <rPh sb="3" eb="4">
      <t>チュウ</t>
    </rPh>
    <rPh sb="4" eb="5">
      <t>ゾウ</t>
    </rPh>
    <rPh sb="11" eb="12">
      <t>キュウ</t>
    </rPh>
    <phoneticPr fontId="2"/>
  </si>
  <si>
    <t>身体日中増１０．０・３級・２人</t>
    <rPh sb="0" eb="2">
      <t>シンタイ</t>
    </rPh>
    <rPh sb="2" eb="3">
      <t>ヒ</t>
    </rPh>
    <rPh sb="3" eb="4">
      <t>チュウ</t>
    </rPh>
    <rPh sb="4" eb="5">
      <t>ゾウ</t>
    </rPh>
    <rPh sb="11" eb="12">
      <t>キュウ</t>
    </rPh>
    <rPh sb="14" eb="15">
      <t>ヒト</t>
    </rPh>
    <phoneticPr fontId="2"/>
  </si>
  <si>
    <t>身体日中増１０．０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</si>
  <si>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</si>
  <si>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身体日中増１０．５・３級</t>
    <rPh sb="0" eb="2">
      <t>シンタイ</t>
    </rPh>
    <rPh sb="2" eb="3">
      <t>ヒ</t>
    </rPh>
    <rPh sb="3" eb="4">
      <t>チュウ</t>
    </rPh>
    <rPh sb="4" eb="5">
      <t>ゾウ</t>
    </rPh>
    <rPh sb="11" eb="12">
      <t>キュウ</t>
    </rPh>
    <phoneticPr fontId="2"/>
  </si>
  <si>
    <t>身体日中増１０．５・３級・２人</t>
    <rPh sb="0" eb="2">
      <t>シンタイ</t>
    </rPh>
    <rPh sb="2" eb="3">
      <t>ヒ</t>
    </rPh>
    <rPh sb="3" eb="4">
      <t>チュウ</t>
    </rPh>
    <rPh sb="4" eb="5">
      <t>ゾウ</t>
    </rPh>
    <rPh sb="11" eb="12">
      <t>キュウ</t>
    </rPh>
    <rPh sb="14" eb="15">
      <t>ヒト</t>
    </rPh>
    <phoneticPr fontId="2"/>
  </si>
  <si>
    <t>身体日中増１０．５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</si>
  <si>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身体早朝増２．０・２人</t>
    <rPh sb="0" eb="2">
      <t>シンタイ</t>
    </rPh>
    <rPh sb="4" eb="5">
      <t>ゾウ</t>
    </rPh>
    <rPh sb="10" eb="11">
      <t>ヒト</t>
    </rPh>
    <phoneticPr fontId="2"/>
  </si>
  <si>
    <t>身体早朝増２．０・３級</t>
    <rPh sb="0" eb="2">
      <t>シンタイ</t>
    </rPh>
    <rPh sb="4" eb="5">
      <t>ゾウ</t>
    </rPh>
    <rPh sb="10" eb="11">
      <t>キュウ</t>
    </rPh>
    <phoneticPr fontId="2"/>
  </si>
  <si>
    <t>身体早朝増２．０・３級・２人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</si>
  <si>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身体夜間増３．５・３級</t>
    <rPh sb="0" eb="2">
      <t>シンタイ</t>
    </rPh>
    <rPh sb="4" eb="5">
      <t>ゾウ</t>
    </rPh>
    <rPh sb="10" eb="11">
      <t>キュウ</t>
    </rPh>
    <phoneticPr fontId="2"/>
  </si>
  <si>
    <t>身体夜間増３．５・３級・２人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</si>
  <si>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身体夜間増３．５</t>
    <rPh sb="0" eb="2">
      <t>シンタイ</t>
    </rPh>
    <rPh sb="4" eb="5">
      <t>ゾウ</t>
    </rPh>
    <phoneticPr fontId="2"/>
  </si>
  <si>
    <t>身体夜間増４．０・２人</t>
    <rPh sb="0" eb="2">
      <t>シンタイ</t>
    </rPh>
    <rPh sb="4" eb="5">
      <t>ゾウ</t>
    </rPh>
    <rPh sb="10" eb="11">
      <t>ヒト</t>
    </rPh>
    <phoneticPr fontId="2"/>
  </si>
  <si>
    <t>１  居宅介護サービスコード表</t>
    <rPh sb="3" eb="5">
      <t>キョタク</t>
    </rPh>
    <rPh sb="5" eb="7">
      <t>カイゴ</t>
    </rPh>
    <rPh sb="14" eb="15">
      <t>ヒョウ</t>
    </rPh>
    <phoneticPr fontId="2"/>
  </si>
  <si>
    <t>×</t>
    <phoneticPr fontId="2"/>
  </si>
  <si>
    <t>×</t>
    <phoneticPr fontId="2"/>
  </si>
  <si>
    <t>サービスコード</t>
    <phoneticPr fontId="2"/>
  </si>
  <si>
    <t>×</t>
    <phoneticPr fontId="2"/>
  </si>
  <si>
    <t>×</t>
    <phoneticPr fontId="2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</si>
  <si>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</si>
  <si>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</si>
  <si>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</si>
  <si>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</si>
  <si>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</si>
  <si>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</si>
  <si>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</si>
  <si>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単位</t>
    <rPh sb="0" eb="2">
      <t>タンイ</t>
    </rPh>
    <phoneticPr fontId="2"/>
  </si>
  <si>
    <t>サービスコード</t>
    <phoneticPr fontId="2"/>
  </si>
  <si>
    <t>×</t>
    <phoneticPr fontId="2"/>
  </si>
  <si>
    <t>算定項目</t>
    <phoneticPr fontId="2"/>
  </si>
  <si>
    <t>A</t>
    <phoneticPr fontId="2"/>
  </si>
  <si>
    <t>1回につき</t>
    <phoneticPr fontId="2"/>
  </si>
  <si>
    <t>２人目の居宅介護従業者による場合</t>
    <phoneticPr fontId="2"/>
  </si>
  <si>
    <t>×</t>
    <phoneticPr fontId="2"/>
  </si>
  <si>
    <t>行われる場合</t>
    <phoneticPr fontId="2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</si>
  <si>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</si>
  <si>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</si>
  <si>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</si>
  <si>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</si>
  <si>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(６)深夜
 ３０分未満</t>
    <rPh sb="3" eb="5">
      <t>シンヤ</t>
    </rPh>
    <rPh sb="9" eb="10">
      <t>フン</t>
    </rPh>
    <rPh sb="10" eb="12">
      <t>ミマン</t>
    </rPh>
    <phoneticPr fontId="2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</si>
  <si>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</si>
  <si>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</si>
  <si>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</si>
  <si>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</si>
  <si>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</si>
  <si>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A</t>
    <phoneticPr fontId="2"/>
  </si>
  <si>
    <t>B</t>
    <phoneticPr fontId="2"/>
  </si>
  <si>
    <t>２人目の居宅介護従業者による場合</t>
    <phoneticPr fontId="2"/>
  </si>
  <si>
    <t>×</t>
    <phoneticPr fontId="2"/>
  </si>
  <si>
    <t>２人目の居宅介護従業者による場合</t>
    <phoneticPr fontId="2"/>
  </si>
  <si>
    <t>×</t>
    <phoneticPr fontId="2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</si>
  <si>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</si>
  <si>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ハ　家事援助　（日中＋夜間）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phoneticPr fontId="2"/>
  </si>
  <si>
    <t>算定項目</t>
    <rPh sb="0" eb="2">
      <t>サンテイ</t>
    </rPh>
    <rPh sb="2" eb="4">
      <t>コウモク</t>
    </rPh>
    <phoneticPr fontId="2"/>
  </si>
  <si>
    <t>(1)日中３０分未満</t>
    <rPh sb="7" eb="8">
      <t>フン</t>
    </rPh>
    <rPh sb="8" eb="10">
      <t>ミマン</t>
    </rPh>
    <phoneticPr fontId="2"/>
  </si>
  <si>
    <t>(一)夜間３０分未満</t>
    <rPh sb="1" eb="2">
      <t>イチ</t>
    </rPh>
    <rPh sb="7" eb="8">
      <t>フン</t>
    </rPh>
    <rPh sb="8" eb="10">
      <t>ミマン</t>
    </rPh>
    <phoneticPr fontId="2"/>
  </si>
  <si>
    <t>３級ヘルパー等により行われる場合</t>
    <rPh sb="1" eb="2">
      <t>キュウ</t>
    </rPh>
    <rPh sb="6" eb="7">
      <t>トウ</t>
    </rPh>
    <rPh sb="10" eb="11">
      <t>オコナ</t>
    </rPh>
    <rPh sb="14" eb="16">
      <t>バアイ</t>
    </rPh>
    <phoneticPr fontId="2"/>
  </si>
  <si>
    <t>家事日中０．５・夜間０．５・３級・２人</t>
    <rPh sb="15" eb="16">
      <t>キュウ</t>
    </rPh>
    <rPh sb="18" eb="19">
      <t>ヒト</t>
    </rPh>
    <phoneticPr fontId="2"/>
  </si>
  <si>
    <t>(ニ)夜間３０分以上1時間未満</t>
    <rPh sb="7" eb="8">
      <t>フン</t>
    </rPh>
    <rPh sb="8" eb="10">
      <t>イジョウ</t>
    </rPh>
    <rPh sb="11" eb="13">
      <t>ジカン</t>
    </rPh>
    <rPh sb="13" eb="15">
      <t>ミマン</t>
    </rPh>
    <phoneticPr fontId="2"/>
  </si>
  <si>
    <t>家事日中０．５・夜間１．０・３級・２人</t>
    <rPh sb="15" eb="16">
      <t>キュウ</t>
    </rPh>
    <rPh sb="18" eb="19">
      <t>ヒト</t>
    </rPh>
    <phoneticPr fontId="2"/>
  </si>
  <si>
    <t>(2)日中３０分以上１時間未満</t>
    <rPh sb="7" eb="8">
      <t>フン</t>
    </rPh>
    <rPh sb="8" eb="10">
      <t>イジョウ</t>
    </rPh>
    <rPh sb="11" eb="13">
      <t>ジカン</t>
    </rPh>
    <rPh sb="13" eb="15">
      <t>ミマン</t>
    </rPh>
    <phoneticPr fontId="2"/>
  </si>
  <si>
    <t>家事日中１．０・夜間０．５・３級</t>
    <rPh sb="8" eb="10">
      <t>ヤカン</t>
    </rPh>
    <phoneticPr fontId="2"/>
  </si>
  <si>
    <t>家事日中１．０・夜間０．５・３級・２人</t>
    <rPh sb="15" eb="16">
      <t>キュウ</t>
    </rPh>
    <rPh sb="18" eb="19">
      <t>ヒト</t>
    </rPh>
    <phoneticPr fontId="2"/>
  </si>
  <si>
    <t>ハ　家事援助　（夜間＋深夜）</t>
    <rPh sb="2" eb="4">
      <t>カジ</t>
    </rPh>
    <rPh sb="4" eb="6">
      <t>エンジョ</t>
    </rPh>
    <rPh sb="8" eb="10">
      <t>ヤカン</t>
    </rPh>
    <rPh sb="11" eb="13">
      <t>シンヤ</t>
    </rPh>
    <phoneticPr fontId="2"/>
  </si>
  <si>
    <t>家事夜間０．５深夜０．５・３級・２人</t>
    <rPh sb="14" eb="15">
      <t>キュウ</t>
    </rPh>
    <rPh sb="17" eb="18">
      <t>ヒト</t>
    </rPh>
    <phoneticPr fontId="2"/>
  </si>
  <si>
    <t>家事夜間０．５深夜１．０・３級・２人</t>
    <rPh sb="14" eb="15">
      <t>キュウ</t>
    </rPh>
    <rPh sb="17" eb="18">
      <t>ヒト</t>
    </rPh>
    <phoneticPr fontId="2"/>
  </si>
  <si>
    <t>家事夜間１．０深夜０．５・３級・２人</t>
    <rPh sb="14" eb="15">
      <t>キュウ</t>
    </rPh>
    <rPh sb="17" eb="18">
      <t>ヒト</t>
    </rPh>
    <phoneticPr fontId="2"/>
  </si>
  <si>
    <t>ハ　家事援助　（日を跨る場合　２日目深夜増分）</t>
    <rPh sb="2" eb="4">
      <t>カジ</t>
    </rPh>
    <rPh sb="4" eb="6">
      <t>エンジョ</t>
    </rPh>
    <rPh sb="8" eb="9">
      <t>ヒ</t>
    </rPh>
    <rPh sb="10" eb="11">
      <t>マタガ</t>
    </rPh>
    <rPh sb="12" eb="14">
      <t>バアイ</t>
    </rPh>
    <rPh sb="16" eb="17">
      <t>ヒ</t>
    </rPh>
    <rPh sb="17" eb="18">
      <t>メ</t>
    </rPh>
    <rPh sb="18" eb="20">
      <t>シンヤ</t>
    </rPh>
    <rPh sb="20" eb="22">
      <t>ゾウブン</t>
    </rPh>
    <phoneticPr fontId="2"/>
  </si>
  <si>
    <t>サービスコード</t>
    <phoneticPr fontId="2"/>
  </si>
  <si>
    <t>家事日跨増深夜０．５・深夜０．５・３級・２人</t>
    <rPh sb="18" eb="19">
      <t>キュウ</t>
    </rPh>
    <rPh sb="21" eb="22">
      <t>ヒト</t>
    </rPh>
    <phoneticPr fontId="2"/>
  </si>
  <si>
    <t>×</t>
    <phoneticPr fontId="2"/>
  </si>
  <si>
    <t>２人目の居宅介護従事者による場合</t>
    <phoneticPr fontId="2"/>
  </si>
  <si>
    <t>A</t>
    <phoneticPr fontId="2"/>
  </si>
  <si>
    <t>家事日跨増深夜０．５・深夜１．０・３級・２人</t>
    <rPh sb="18" eb="19">
      <t>キュウ</t>
    </rPh>
    <rPh sb="21" eb="22">
      <t>ヒト</t>
    </rPh>
    <phoneticPr fontId="2"/>
  </si>
  <si>
    <t>２人目の居宅介護従事者による場合</t>
    <phoneticPr fontId="2"/>
  </si>
  <si>
    <t>家事日跨増深夜１．０・深夜０．５・３級・２人</t>
    <rPh sb="18" eb="19">
      <t>キュウ</t>
    </rPh>
    <rPh sb="21" eb="22">
      <t>ヒト</t>
    </rPh>
    <phoneticPr fontId="2"/>
  </si>
  <si>
    <t>ハ　家事援助　（深夜＋早朝＋日中）　　※サービス間隔が２時間未満の場合</t>
    <rPh sb="2" eb="4">
      <t>カジ</t>
    </rPh>
    <rPh sb="4" eb="6">
      <t>エンジョ</t>
    </rPh>
    <rPh sb="8" eb="10">
      <t>シンヤ</t>
    </rPh>
    <rPh sb="11" eb="13">
      <t>ソウチョウ</t>
    </rPh>
    <rPh sb="14" eb="15">
      <t>ヒ</t>
    </rPh>
    <rPh sb="15" eb="16">
      <t>チュウ</t>
    </rPh>
    <phoneticPr fontId="2"/>
  </si>
  <si>
    <t>家事深夜０．５・早朝０．５・日中０．５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</si>
  <si>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家事深夜０．５・早朝０．５・日中０．５・２人</t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</si>
  <si>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家事深夜０．５・早朝０．５・日中０．５・３級</t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</si>
  <si>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家事深夜０．５・早朝０．５・日中０．５・３級・２人</t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</si>
  <si>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</si>
  <si>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</si>
  <si>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</si>
  <si>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</si>
  <si>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</si>
  <si>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2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</si>
  <si>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2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</si>
  <si>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</si>
  <si>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</si>
  <si>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２人目の居宅介護従業者による場合</t>
    <phoneticPr fontId="2"/>
  </si>
  <si>
    <t>２人目の居宅介護従業者による場合</t>
    <phoneticPr fontId="2"/>
  </si>
  <si>
    <t>加算</t>
    <rPh sb="0" eb="2">
      <t>カサン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</si>
  <si>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</si>
  <si>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</si>
  <si>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算定項目</t>
    <phoneticPr fontId="2"/>
  </si>
  <si>
    <t>夜間の
　　場合</t>
    <rPh sb="0" eb="2">
      <t>ヤカン</t>
    </rPh>
    <rPh sb="6" eb="8">
      <t>バアイ</t>
    </rPh>
    <phoneticPr fontId="2"/>
  </si>
  <si>
    <t>早朝の
　　場合</t>
    <rPh sb="0" eb="2">
      <t>ソウチョウ</t>
    </rPh>
    <rPh sb="6" eb="8">
      <t>バアイ</t>
    </rPh>
    <phoneticPr fontId="2"/>
  </si>
  <si>
    <t>深夜の
　　場合</t>
    <rPh sb="0" eb="2">
      <t>シンヤ</t>
    </rPh>
    <rPh sb="6" eb="8">
      <t>バアイ</t>
    </rPh>
    <phoneticPr fontId="2"/>
  </si>
  <si>
    <t>(1)夜間 ３０分未満</t>
    <rPh sb="8" eb="9">
      <t>フン</t>
    </rPh>
    <rPh sb="9" eb="11">
      <t>ミマン</t>
    </rPh>
    <phoneticPr fontId="2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</si>
  <si>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</si>
  <si>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</si>
  <si>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身体深夜１．０・早朝１．０・日中１．０・２人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</si>
  <si>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</si>
  <si>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身体深夜１．０・早朝１．０・日中１．０・３級・２人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</si>
  <si>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</si>
  <si>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</si>
  <si>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身体深夜１．５・早朝１．０・日中０．５・３級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</si>
  <si>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身体深夜１．５・早朝１．０・日中０．５・３級・２人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</si>
  <si>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</si>
  <si>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</si>
  <si>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</si>
  <si>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身体深夜０．５・早朝０．５・日中０．５・３級・２人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</si>
  <si>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</si>
  <si>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</si>
  <si>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</si>
  <si>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身体深夜０．５・早朝０．５・日中１．０・３級・２人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</si>
  <si>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</si>
  <si>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家事深夜５．０・２人</t>
    <rPh sb="9" eb="10">
      <t>ヒト</t>
    </rPh>
    <phoneticPr fontId="2"/>
  </si>
  <si>
    <t>家事深夜５．０・３級</t>
    <rPh sb="9" eb="10">
      <t>キュウ</t>
    </rPh>
    <phoneticPr fontId="2"/>
  </si>
  <si>
    <t>家事深夜５．０・３級・２人</t>
    <rPh sb="12" eb="13">
      <t>ヒト</t>
    </rPh>
    <phoneticPr fontId="2"/>
  </si>
  <si>
    <t>家事深夜５．５・２人</t>
    <rPh sb="9" eb="10">
      <t>ヒト</t>
    </rPh>
    <phoneticPr fontId="2"/>
  </si>
  <si>
    <t>家事深夜５．５・３級</t>
    <rPh sb="9" eb="10">
      <t>キュウ</t>
    </rPh>
    <phoneticPr fontId="2"/>
  </si>
  <si>
    <t>家事深夜５．５・３級・２人</t>
    <rPh sb="12" eb="13">
      <t>ヒト</t>
    </rPh>
    <phoneticPr fontId="2"/>
  </si>
  <si>
    <t>家事深夜６．０・２人</t>
    <rPh sb="9" eb="10">
      <t>ヒト</t>
    </rPh>
    <phoneticPr fontId="2"/>
  </si>
  <si>
    <t>家事深夜６．０・３級</t>
    <rPh sb="9" eb="10">
      <t>キュウ</t>
    </rPh>
    <phoneticPr fontId="2"/>
  </si>
  <si>
    <t>家事深夜６．０・３級・２人</t>
    <rPh sb="12" eb="13">
      <t>ヒト</t>
    </rPh>
    <phoneticPr fontId="2"/>
  </si>
  <si>
    <t>家事深夜６．５・２人</t>
    <rPh sb="9" eb="10">
      <t>ヒト</t>
    </rPh>
    <phoneticPr fontId="2"/>
  </si>
  <si>
    <t>家事深夜６．５・３級</t>
    <rPh sb="9" eb="10">
      <t>キュウ</t>
    </rPh>
    <phoneticPr fontId="2"/>
  </si>
  <si>
    <t>家事深夜６．５・３級・２人</t>
    <rPh sb="12" eb="13">
      <t>ヒト</t>
    </rPh>
    <phoneticPr fontId="2"/>
  </si>
  <si>
    <t>ハ　家事援助　（深夜＋早朝）</t>
    <rPh sb="2" eb="4">
      <t>カジ</t>
    </rPh>
    <rPh sb="4" eb="6">
      <t>エンジョ</t>
    </rPh>
    <rPh sb="8" eb="10">
      <t>シンヤ</t>
    </rPh>
    <rPh sb="11" eb="13">
      <t>ソウチョウ</t>
    </rPh>
    <phoneticPr fontId="2"/>
  </si>
  <si>
    <t>家事深夜０．５・早朝０．５</t>
    <rPh sb="2" eb="4">
      <t>シンヤ</t>
    </rPh>
    <rPh sb="8" eb="10">
      <t>ソウチョウ</t>
    </rPh>
    <phoneticPr fontId="2"/>
  </si>
  <si>
    <t>家事深夜０．５・早朝０．５・２人</t>
    <rPh sb="2" eb="4">
      <t>シンヤ</t>
    </rPh>
    <rPh sb="8" eb="10">
      <t>ソウチョウ</t>
    </rPh>
    <phoneticPr fontId="2"/>
  </si>
  <si>
    <t>家事深夜０．５・早朝０．５・３級</t>
    <rPh sb="2" eb="4">
      <t>シンヤ</t>
    </rPh>
    <rPh sb="8" eb="10">
      <t>ソウチョウ</t>
    </rPh>
    <phoneticPr fontId="2"/>
  </si>
  <si>
    <t>家事深夜０．５・早朝０．５・３級・２人</t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</si>
  <si>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家事深夜０．５・早朝１．０</t>
    <rPh sb="2" eb="4">
      <t>シンヤ</t>
    </rPh>
    <rPh sb="8" eb="10">
      <t>ソウチョウ</t>
    </rPh>
    <phoneticPr fontId="2"/>
  </si>
  <si>
    <t>家事深夜０．５・日中１．０・３級・２人</t>
    <rPh sb="2" eb="4">
      <t>シンヤ</t>
    </rPh>
    <rPh sb="15" eb="16">
      <t>キュウ</t>
    </rPh>
    <rPh sb="18" eb="19">
      <t>ヒト</t>
    </rPh>
    <phoneticPr fontId="2"/>
  </si>
  <si>
    <t>家事深夜１．０・日中０．５・２人</t>
    <rPh sb="15" eb="16">
      <t>ヒト</t>
    </rPh>
    <phoneticPr fontId="2"/>
  </si>
  <si>
    <t>家事深夜１．０・日中０．５・３級</t>
    <rPh sb="15" eb="16">
      <t>キュウ</t>
    </rPh>
    <phoneticPr fontId="2"/>
  </si>
  <si>
    <t>家事深夜１．０・日中０．５・３級・２人</t>
    <rPh sb="15" eb="16">
      <t>キュウ</t>
    </rPh>
    <rPh sb="18" eb="19">
      <t>ヒト</t>
    </rPh>
    <phoneticPr fontId="2"/>
  </si>
  <si>
    <t>ハ　家事援助　（日中＋夜間＋深夜）　　※サービス間隔が２時間未満の場合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rPh sb="14" eb="16">
      <t>シンヤ</t>
    </rPh>
    <phoneticPr fontId="2"/>
  </si>
  <si>
    <t>家事日中０．５・夜間０．５・深夜０．５・２人</t>
    <rPh sb="21" eb="22">
      <t>ヒト</t>
    </rPh>
    <phoneticPr fontId="2"/>
  </si>
  <si>
    <t>家事日中０．５・夜間０．５・深夜０．５・３級</t>
    <rPh sb="21" eb="22">
      <t>キュウ</t>
    </rPh>
    <phoneticPr fontId="2"/>
  </si>
  <si>
    <t>家事日中０．５・夜間０．５・深夜０．５・３級・２人</t>
    <rPh sb="21" eb="22">
      <t>キュウ</t>
    </rPh>
    <rPh sb="24" eb="25">
      <t>ヒト</t>
    </rPh>
    <phoneticPr fontId="2"/>
  </si>
  <si>
    <t>ハ　家事援助　（日中増分)</t>
    <rPh sb="2" eb="4">
      <t>カジ</t>
    </rPh>
    <rPh sb="4" eb="6">
      <t>エンジョ</t>
    </rPh>
    <rPh sb="8" eb="9">
      <t>ヒ</t>
    </rPh>
    <rPh sb="9" eb="10">
      <t>チュウ</t>
    </rPh>
    <rPh sb="10" eb="12">
      <t>ゾウブン</t>
    </rPh>
    <phoneticPr fontId="2"/>
  </si>
  <si>
    <t>家事日中増０．５</t>
    <rPh sb="2" eb="3">
      <t>ヒ</t>
    </rPh>
    <rPh sb="3" eb="4">
      <t>チュウ</t>
    </rPh>
    <rPh sb="4" eb="5">
      <t>ゾウ</t>
    </rPh>
    <phoneticPr fontId="2"/>
  </si>
  <si>
    <t>(1)日中増分
 ３０分未満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2"/>
  </si>
  <si>
    <t>家事日中増０．５・２人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</si>
  <si>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家事日中増０．５・３級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</si>
  <si>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家事日中増０．５・３級・２人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</si>
  <si>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家事日中増１．０</t>
    <rPh sb="2" eb="3">
      <t>ヒ</t>
    </rPh>
    <rPh sb="3" eb="4">
      <t>チュウ</t>
    </rPh>
    <rPh sb="4" eb="5">
      <t>ゾウ</t>
    </rPh>
    <phoneticPr fontId="2"/>
  </si>
  <si>
    <t>(2)日中増分
 ３０分以上
 １時間未満</t>
    <rPh sb="3" eb="4">
      <t>ヒ</t>
    </rPh>
    <rPh sb="4" eb="5">
      <t>チュウ</t>
    </rPh>
    <rPh sb="5" eb="7">
      <t>ゾウブン</t>
    </rPh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</si>
  <si>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家事深夜０．５・日中０．５・３級</t>
    <rPh sb="2" eb="4">
      <t>シンヤ</t>
    </rPh>
    <rPh sb="8" eb="9">
      <t>ヒ</t>
    </rPh>
    <rPh sb="9" eb="10">
      <t>チュウ</t>
    </rPh>
    <rPh sb="15" eb="16">
      <t>キュウ</t>
    </rPh>
    <phoneticPr fontId="2"/>
  </si>
  <si>
    <t>家事深夜０．５・日中０．５・３級・２人</t>
    <rPh sb="2" eb="4">
      <t>シンヤ</t>
    </rPh>
    <rPh sb="8" eb="9">
      <t>ヒ</t>
    </rPh>
    <rPh sb="9" eb="10">
      <t>チュウ</t>
    </rPh>
    <rPh sb="15" eb="16">
      <t>キュウ</t>
    </rPh>
    <rPh sb="18" eb="19">
      <t>ヒト</t>
    </rPh>
    <phoneticPr fontId="2"/>
  </si>
  <si>
    <t>家事深夜０．５・日中１．０</t>
    <rPh sb="2" eb="4">
      <t>シンヤ</t>
    </rPh>
    <phoneticPr fontId="2"/>
  </si>
  <si>
    <t>家事深夜０．５・日中１．０・２人</t>
    <rPh sb="2" eb="4">
      <t>シンヤ</t>
    </rPh>
    <rPh sb="15" eb="16">
      <t>ヒト</t>
    </rPh>
    <phoneticPr fontId="2"/>
  </si>
  <si>
    <t>家事深夜０．５・日中１．０・３級</t>
    <rPh sb="2" eb="4">
      <t>シンヤ</t>
    </rPh>
    <rPh sb="15" eb="16">
      <t>キュウ</t>
    </rPh>
    <phoneticPr fontId="2"/>
  </si>
  <si>
    <t>ハ　家事援助　（深夜＋日中）　　※サービス間隔が２時間未満の場合</t>
    <rPh sb="2" eb="4">
      <t>カジ</t>
    </rPh>
    <rPh sb="4" eb="6">
      <t>エンジョ</t>
    </rPh>
    <rPh sb="8" eb="10">
      <t>シンヤ</t>
    </rPh>
    <rPh sb="11" eb="12">
      <t>ヒ</t>
    </rPh>
    <rPh sb="12" eb="13">
      <t>チュウ</t>
    </rPh>
    <phoneticPr fontId="2"/>
  </si>
  <si>
    <t>家事深夜０．５・日中０．５</t>
    <rPh sb="2" eb="4">
      <t>シンヤ</t>
    </rPh>
    <rPh sb="8" eb="9">
      <t>ヒ</t>
    </rPh>
    <rPh sb="9" eb="10">
      <t>チュウ</t>
    </rPh>
    <phoneticPr fontId="2"/>
  </si>
  <si>
    <t>家事深夜０．５・日中０．５・２人</t>
    <rPh sb="2" eb="4">
      <t>シンヤ</t>
    </rPh>
    <rPh sb="8" eb="9">
      <t>ヒ</t>
    </rPh>
    <rPh sb="9" eb="10">
      <t>チュウ</t>
    </rPh>
    <rPh sb="15" eb="16">
      <t>ヒト</t>
    </rPh>
    <phoneticPr fontId="2"/>
  </si>
  <si>
    <t>身体日中１．５・夜間１．０・深夜０．５</t>
    <rPh sb="0" eb="2">
      <t>シンタイ</t>
    </rPh>
    <phoneticPr fontId="2"/>
  </si>
  <si>
    <t>身体日中１．５・夜間１．０・深夜０．５・２人</t>
    <rPh sb="0" eb="2">
      <t>シンタイ</t>
    </rPh>
    <rPh sb="21" eb="22">
      <t>ヒト</t>
    </rPh>
    <phoneticPr fontId="2"/>
  </si>
  <si>
    <t>身体日中１．５・夜間１．０・深夜０．５・３級</t>
    <rPh sb="0" eb="2">
      <t>シンタイ</t>
    </rPh>
    <rPh sb="21" eb="22">
      <t>キュウ</t>
    </rPh>
    <phoneticPr fontId="2"/>
  </si>
  <si>
    <t>身体日中１．５・夜間１．０・深夜０．５・３級・２人</t>
    <rPh sb="0" eb="2">
      <t>シンタイ</t>
    </rPh>
    <rPh sb="21" eb="22">
      <t>キュウ</t>
    </rPh>
    <rPh sb="24" eb="25">
      <t>ヒト</t>
    </rPh>
    <phoneticPr fontId="2"/>
  </si>
  <si>
    <t>家事日中増２．０</t>
    <rPh sb="2" eb="3">
      <t>ヒ</t>
    </rPh>
    <rPh sb="3" eb="4">
      <t>チュウ</t>
    </rPh>
    <rPh sb="4" eb="5">
      <t>ゾウ</t>
    </rPh>
    <phoneticPr fontId="2"/>
  </si>
  <si>
    <t>(4)日中増分
 １時間３０分以上
 ２時間未満</t>
    <rPh sb="3" eb="4">
      <t>ヒ</t>
    </rPh>
    <rPh sb="4" eb="5">
      <t>チュウ</t>
    </rPh>
    <rPh sb="5" eb="7">
      <t>ゾウブン</t>
    </rPh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</si>
  <si>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家事日中増２．０・２人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</si>
  <si>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</si>
  <si>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家事日中増２．０・３級・２人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</si>
  <si>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家事日中増２．５</t>
    <rPh sb="2" eb="3">
      <t>ヒ</t>
    </rPh>
    <rPh sb="3" eb="4">
      <t>チュウ</t>
    </rPh>
    <rPh sb="4" eb="5">
      <t>ゾウ</t>
    </rPh>
    <phoneticPr fontId="2"/>
  </si>
  <si>
    <t>(5)日中増分
 ２時間以上
 ２時間３０分未満</t>
    <rPh sb="3" eb="4">
      <t>ヒ</t>
    </rPh>
    <rPh sb="4" eb="5">
      <t>チュウ</t>
    </rPh>
    <rPh sb="5" eb="7">
      <t>ゾウブン</t>
    </rPh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</si>
  <si>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家事日中増２．５・２人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</si>
  <si>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</si>
  <si>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家事日中増２．５・３級・２人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</si>
  <si>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家事日中増３．０</t>
    <rPh sb="2" eb="3">
      <t>ヒ</t>
    </rPh>
    <rPh sb="3" eb="4">
      <t>チュウ</t>
    </rPh>
    <rPh sb="4" eb="5">
      <t>ゾウ</t>
    </rPh>
    <phoneticPr fontId="2"/>
  </si>
  <si>
    <t>家事日中増３．０・２人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</si>
  <si>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</si>
  <si>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身体深夜１．０・日中２．０・３級・２人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</si>
  <si>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身体深夜１．５・日中０．５</t>
    <rPh sb="0" eb="2">
      <t>シンタイ</t>
    </rPh>
    <rPh sb="2" eb="4">
      <t>シンヤ</t>
    </rPh>
    <phoneticPr fontId="2"/>
  </si>
  <si>
    <t>身体深夜１．５・日中０．５・２人</t>
    <rPh sb="0" eb="2">
      <t>シンタイ</t>
    </rPh>
    <rPh sb="2" eb="4">
      <t>シンヤ</t>
    </rPh>
    <rPh sb="15" eb="16">
      <t>ヒト</t>
    </rPh>
    <phoneticPr fontId="2"/>
  </si>
  <si>
    <t>身体深夜１．５・日中０．５・３級</t>
    <rPh sb="0" eb="2">
      <t>シンタイ</t>
    </rPh>
    <rPh sb="2" eb="4">
      <t>シンヤ</t>
    </rPh>
    <rPh sb="15" eb="16">
      <t>キュウ</t>
    </rPh>
    <phoneticPr fontId="2"/>
  </si>
  <si>
    <t>身体深夜１．５・日中０．５・３級・２人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</si>
  <si>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身体深夜１．５・日中１．０</t>
    <rPh sb="0" eb="2">
      <t>シンタイ</t>
    </rPh>
    <rPh sb="2" eb="4">
      <t>シンヤ</t>
    </rPh>
    <phoneticPr fontId="2"/>
  </si>
  <si>
    <t>身体深夜１．５・日中１．０・２人</t>
    <rPh sb="0" eb="2">
      <t>シンタイ</t>
    </rPh>
    <rPh sb="2" eb="4">
      <t>シンヤ</t>
    </rPh>
    <rPh sb="15" eb="16">
      <t>ヒト</t>
    </rPh>
    <phoneticPr fontId="2"/>
  </si>
  <si>
    <t>身体深夜１．５・日中１．０・３級</t>
    <rPh sb="0" eb="2">
      <t>シンタイ</t>
    </rPh>
    <rPh sb="2" eb="4">
      <t>シンヤ</t>
    </rPh>
    <rPh sb="15" eb="16">
      <t>キュウ</t>
    </rPh>
    <phoneticPr fontId="2"/>
  </si>
  <si>
    <t>身体深夜１．５・日中１．０・３級・２人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</si>
  <si>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家事日中４．０・３級・２人</t>
    <rPh sb="2" eb="3">
      <t>ヒ</t>
    </rPh>
    <rPh sb="3" eb="4">
      <t>チュウ</t>
    </rPh>
    <rPh sb="12" eb="13">
      <t>ヒト</t>
    </rPh>
    <phoneticPr fontId="2"/>
  </si>
  <si>
    <t>家事夜間１．５・３級・２人</t>
    <rPh sb="12" eb="13">
      <t>ヒト</t>
    </rPh>
    <phoneticPr fontId="2"/>
  </si>
  <si>
    <t>家事夜間２．０・２人</t>
    <rPh sb="9" eb="10">
      <t>ヒト</t>
    </rPh>
    <phoneticPr fontId="2"/>
  </si>
  <si>
    <t>家事夜間２．０・３級</t>
    <rPh sb="9" eb="10">
      <t>キュウ</t>
    </rPh>
    <phoneticPr fontId="2"/>
  </si>
  <si>
    <t>家事夜間２．０・３級・２人</t>
    <rPh sb="12" eb="13">
      <t>ヒト</t>
    </rPh>
    <phoneticPr fontId="2"/>
  </si>
  <si>
    <t>家事夜間２．５・２人</t>
    <rPh sb="9" eb="10">
      <t>ヒト</t>
    </rPh>
    <phoneticPr fontId="2"/>
  </si>
  <si>
    <t>家事夜間２．５・３級</t>
    <rPh sb="9" eb="10">
      <t>キュウ</t>
    </rPh>
    <phoneticPr fontId="2"/>
  </si>
  <si>
    <t>家事夜間２．５・３級・２人</t>
    <rPh sb="12" eb="13">
      <t>ヒト</t>
    </rPh>
    <phoneticPr fontId="2"/>
  </si>
  <si>
    <t>家事夜間３．０・２人</t>
    <rPh sb="9" eb="10">
      <t>ヒト</t>
    </rPh>
    <phoneticPr fontId="2"/>
  </si>
  <si>
    <t>家事深夜３．５・２人</t>
    <rPh sb="9" eb="10">
      <t>ヒト</t>
    </rPh>
    <phoneticPr fontId="2"/>
  </si>
  <si>
    <t>家事深夜３．５・３級</t>
    <rPh sb="9" eb="10">
      <t>キュウ</t>
    </rPh>
    <phoneticPr fontId="2"/>
  </si>
  <si>
    <t>家事深夜３．５・３級・２人</t>
    <rPh sb="12" eb="13">
      <t>ヒト</t>
    </rPh>
    <phoneticPr fontId="2"/>
  </si>
  <si>
    <t>家事深夜４．０・２人</t>
    <rPh sb="9" eb="10">
      <t>ヒト</t>
    </rPh>
    <phoneticPr fontId="2"/>
  </si>
  <si>
    <t>家事深夜４．０・３級</t>
    <rPh sb="9" eb="10">
      <t>キュウ</t>
    </rPh>
    <phoneticPr fontId="2"/>
  </si>
  <si>
    <t>家事深夜４．０・３級・２人</t>
    <rPh sb="12" eb="13">
      <t>ヒト</t>
    </rPh>
    <phoneticPr fontId="2"/>
  </si>
  <si>
    <t>家事深夜４．５・２人</t>
    <rPh sb="9" eb="10">
      <t>ヒト</t>
    </rPh>
    <phoneticPr fontId="2"/>
  </si>
  <si>
    <t>家事深夜４．５・３級</t>
    <rPh sb="9" eb="10">
      <t>キュウ</t>
    </rPh>
    <phoneticPr fontId="2"/>
  </si>
  <si>
    <t>家事深夜４．５・３級・２人</t>
    <rPh sb="12" eb="13">
      <t>ヒト</t>
    </rPh>
    <phoneticPr fontId="2"/>
  </si>
  <si>
    <t>２人目の居宅介護従事者による場合</t>
    <phoneticPr fontId="2"/>
  </si>
  <si>
    <t>家事早朝０．５・日中１．０・３級</t>
    <phoneticPr fontId="2"/>
  </si>
  <si>
    <t>家事早朝１．０・日中０．５</t>
    <phoneticPr fontId="2"/>
  </si>
  <si>
    <t>家事早朝１．０・日中０．５・２人</t>
    <phoneticPr fontId="2"/>
  </si>
  <si>
    <t>家事早朝１．０・日中０．５・３級</t>
    <phoneticPr fontId="2"/>
  </si>
  <si>
    <t>家事日中０．５・夜間０．５</t>
    <phoneticPr fontId="2"/>
  </si>
  <si>
    <t>家事日中０．５・夜間０．５・２人</t>
    <phoneticPr fontId="2"/>
  </si>
  <si>
    <t>家事日中０．５・夜間０．５・３級</t>
    <phoneticPr fontId="2"/>
  </si>
  <si>
    <t>家事日中０．５・夜間１．０</t>
    <phoneticPr fontId="2"/>
  </si>
  <si>
    <t>家事日中０．５・夜間１．０・２人</t>
    <phoneticPr fontId="2"/>
  </si>
  <si>
    <t>家事日中０．５・夜間１．０・３級</t>
    <phoneticPr fontId="2"/>
  </si>
  <si>
    <t>家事日中１．０・夜間０．５</t>
    <phoneticPr fontId="2"/>
  </si>
  <si>
    <t>家事日中１．０・夜間０．５・２人</t>
    <phoneticPr fontId="2"/>
  </si>
  <si>
    <t>A</t>
    <phoneticPr fontId="2"/>
  </si>
  <si>
    <t>B</t>
    <phoneticPr fontId="2"/>
  </si>
  <si>
    <t>家事夜間０．５深夜０．５</t>
    <phoneticPr fontId="2"/>
  </si>
  <si>
    <t>家事夜間０．５深夜０．５・２人</t>
    <phoneticPr fontId="2"/>
  </si>
  <si>
    <t>家事夜間０．５深夜０．５・３級</t>
    <phoneticPr fontId="2"/>
  </si>
  <si>
    <t>行われる場合</t>
    <phoneticPr fontId="2"/>
  </si>
  <si>
    <t>×</t>
    <phoneticPr fontId="2"/>
  </si>
  <si>
    <t>２人目の居宅介護従事者による場合</t>
    <phoneticPr fontId="2"/>
  </si>
  <si>
    <t>家事夜間０．５深夜１．０</t>
    <phoneticPr fontId="2"/>
  </si>
  <si>
    <t>家事夜間０．５深夜１．０・２人</t>
    <phoneticPr fontId="2"/>
  </si>
  <si>
    <t>２人目の居宅介護従事者による場合</t>
    <phoneticPr fontId="2"/>
  </si>
  <si>
    <t>家事夜間０．５深夜１．０・３級</t>
    <phoneticPr fontId="2"/>
  </si>
  <si>
    <t>家事夜間１．０深夜０．５</t>
    <phoneticPr fontId="2"/>
  </si>
  <si>
    <t>家事夜間１．０深夜０．５・２人</t>
    <phoneticPr fontId="2"/>
  </si>
  <si>
    <t>家事夜間１．０深夜０．５・３級</t>
    <phoneticPr fontId="2"/>
  </si>
  <si>
    <t>家事日跨増深夜０．５・深夜０．５</t>
    <phoneticPr fontId="2"/>
  </si>
  <si>
    <t>家事日跨増深夜０．５・深夜０．５・２人</t>
    <phoneticPr fontId="2"/>
  </si>
  <si>
    <t>家事日跨増深夜０．５・深夜０．５・３級</t>
    <phoneticPr fontId="2"/>
  </si>
  <si>
    <t>行われる場合</t>
    <phoneticPr fontId="2"/>
  </si>
  <si>
    <t>家事日跨増深夜０．５・深夜１．０</t>
    <phoneticPr fontId="2"/>
  </si>
  <si>
    <t>家事日跨増深夜０．５・深夜１．０・２人</t>
    <phoneticPr fontId="2"/>
  </si>
  <si>
    <t>家事日跨増深夜０．５・深夜１．０・３級</t>
    <phoneticPr fontId="2"/>
  </si>
  <si>
    <t>家事日跨増深夜１．０・深夜０．５</t>
    <phoneticPr fontId="2"/>
  </si>
  <si>
    <t>家事日跨増深夜１．０・深夜０．５・２人</t>
    <phoneticPr fontId="2"/>
  </si>
  <si>
    <t>家事日跨増深夜１．０・深夜０．５・３級</t>
    <phoneticPr fontId="2"/>
  </si>
  <si>
    <t>A</t>
    <phoneticPr fontId="2"/>
  </si>
  <si>
    <t>B</t>
    <phoneticPr fontId="2"/>
  </si>
  <si>
    <t>家事深夜１．０・日中０．５</t>
    <phoneticPr fontId="2"/>
  </si>
  <si>
    <t>２人目の居宅介護従業者による場合</t>
    <phoneticPr fontId="2"/>
  </si>
  <si>
    <t>×</t>
    <phoneticPr fontId="2"/>
  </si>
  <si>
    <t>２人目の居宅介護従業者による場合</t>
    <phoneticPr fontId="2"/>
  </si>
  <si>
    <t>家事日中０．５・夜間０．５・深夜０．５</t>
    <phoneticPr fontId="2"/>
  </si>
  <si>
    <t>行われる場合</t>
    <phoneticPr fontId="2"/>
  </si>
  <si>
    <t>×</t>
    <phoneticPr fontId="2"/>
  </si>
  <si>
    <t>２人目の居宅介護従業者による場合</t>
    <phoneticPr fontId="2"/>
  </si>
  <si>
    <t>1回につき</t>
    <phoneticPr fontId="2"/>
  </si>
  <si>
    <t>身体日中１０．５・３級・２人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</si>
  <si>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身体深夜３．５・３級・２人</t>
    <rPh sb="0" eb="2">
      <t>シンタイ</t>
    </rPh>
    <rPh sb="12" eb="13">
      <t>ヒト</t>
    </rPh>
    <phoneticPr fontId="2"/>
  </si>
  <si>
    <t>身体深夜４．０・３級・２人</t>
    <rPh sb="0" eb="2">
      <t>シンタイ</t>
    </rPh>
    <rPh sb="12" eb="13">
      <t>ヒト</t>
    </rPh>
    <phoneticPr fontId="2"/>
  </si>
  <si>
    <t>身体深夜４．５・３級・２人</t>
    <rPh sb="0" eb="2">
      <t>シンタイ</t>
    </rPh>
    <rPh sb="12" eb="13">
      <t>ヒト</t>
    </rPh>
    <phoneticPr fontId="2"/>
  </si>
  <si>
    <t>身体深夜５．０・３級・２人</t>
    <rPh sb="0" eb="2">
      <t>シンタイ</t>
    </rPh>
    <rPh sb="12" eb="13">
      <t>ヒト</t>
    </rPh>
    <phoneticPr fontId="2"/>
  </si>
  <si>
    <t>身体深夜５．５・３級・２人</t>
    <rPh sb="0" eb="2">
      <t>シンタイ</t>
    </rPh>
    <rPh sb="12" eb="13">
      <t>ヒト</t>
    </rPh>
    <phoneticPr fontId="2"/>
  </si>
  <si>
    <t>身体深夜６．０・３級・２人</t>
    <rPh sb="0" eb="2">
      <t>シンタイ</t>
    </rPh>
    <rPh sb="12" eb="13">
      <t>ヒト</t>
    </rPh>
    <phoneticPr fontId="2"/>
  </si>
  <si>
    <t>身体深夜６．５・３級・２人</t>
    <rPh sb="0" eb="2">
      <t>シンタイ</t>
    </rPh>
    <rPh sb="12" eb="13">
      <t>ヒト</t>
    </rPh>
    <phoneticPr fontId="2"/>
  </si>
  <si>
    <t>身体深夜１．０・３級・２人</t>
    <rPh sb="0" eb="2">
      <t>シンタイ</t>
    </rPh>
    <rPh sb="12" eb="13">
      <t>ヒト</t>
    </rPh>
    <phoneticPr fontId="2"/>
  </si>
  <si>
    <t>身体深夜０．５・早朝０．５・３級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</si>
  <si>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身体深夜０．５・早朝１．５・３級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</si>
  <si>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身体深夜０．５・早朝２．０・３級</t>
    <rPh sb="0" eb="2">
      <t>シンタイ</t>
    </rPh>
    <rPh sb="2" eb="4">
      <t>シンヤ</t>
    </rPh>
    <rPh sb="8" eb="10">
      <t>ソウチョウ</t>
    </rPh>
    <phoneticPr fontId="2"/>
  </si>
  <si>
    <t>身体日中５．０・３級・２人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</si>
  <si>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</si>
  <si>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</si>
  <si>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</si>
  <si>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身体日中７．０・３級・２人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</si>
  <si>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</si>
  <si>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身体早朝２．５・日中０．５・３級</t>
    <rPh sb="0" eb="2">
      <t>シンタイ</t>
    </rPh>
    <phoneticPr fontId="2"/>
  </si>
  <si>
    <t>身体早朝０．５・日中１．０・３級</t>
    <rPh sb="0" eb="2">
      <t>シンタイ</t>
    </rPh>
    <phoneticPr fontId="2"/>
  </si>
  <si>
    <t>身体日中０．５・夜間０．５・３級</t>
    <rPh sb="0" eb="2">
      <t>シンタイ</t>
    </rPh>
    <phoneticPr fontId="2"/>
  </si>
  <si>
    <t>身体日中０．５・夜間１．５・３級</t>
    <rPh sb="0" eb="2">
      <t>シンタイ</t>
    </rPh>
    <phoneticPr fontId="2"/>
  </si>
  <si>
    <t>身体日中０．５・夜間２．０・３級</t>
    <rPh sb="0" eb="2">
      <t>シンタイ</t>
    </rPh>
    <phoneticPr fontId="2"/>
  </si>
  <si>
    <t>身体日中０．５・夜間２．５・３級</t>
    <rPh sb="0" eb="2">
      <t>シンタイ</t>
    </rPh>
    <phoneticPr fontId="2"/>
  </si>
  <si>
    <t>身体日中１．０・夜間０．５・３級</t>
    <rPh sb="0" eb="2">
      <t>シンタイ</t>
    </rPh>
    <phoneticPr fontId="2"/>
  </si>
  <si>
    <t>身体日中１．０・夜間１．０・３級</t>
    <rPh sb="0" eb="2">
      <t>シンタイ</t>
    </rPh>
    <phoneticPr fontId="2"/>
  </si>
  <si>
    <t>身体日中９．５・３級・２人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</si>
  <si>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身体日中１０．０・３級・２人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</si>
  <si>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身体日中１．０・夜間１．５・３級</t>
    <rPh sb="0" eb="2">
      <t>シンタイ</t>
    </rPh>
    <phoneticPr fontId="2"/>
  </si>
  <si>
    <t>身体日中１．０・夜間２．０・３級</t>
    <rPh sb="0" eb="2">
      <t>シンタイ</t>
    </rPh>
    <phoneticPr fontId="2"/>
  </si>
  <si>
    <t>身体日中１．５・夜間０．５・３級</t>
    <rPh sb="0" eb="2">
      <t>シンタイ</t>
    </rPh>
    <phoneticPr fontId="2"/>
  </si>
  <si>
    <t>身体日中１．５・夜間１．０・３級</t>
    <rPh sb="0" eb="2">
      <t>シンタイ</t>
    </rPh>
    <phoneticPr fontId="2"/>
  </si>
  <si>
    <t>家事夜間増３．５</t>
    <rPh sb="4" eb="5">
      <t>ゾウ</t>
    </rPh>
    <phoneticPr fontId="2"/>
  </si>
  <si>
    <t>家事夜間増３．５・２人</t>
    <rPh sb="4" eb="5">
      <t>ゾウ</t>
    </rPh>
    <rPh sb="10" eb="11">
      <t>ヒト</t>
    </rPh>
    <phoneticPr fontId="2"/>
  </si>
  <si>
    <t>家事夜間増３．５・３級</t>
    <rPh sb="4" eb="5">
      <t>ゾウ</t>
    </rPh>
    <rPh sb="10" eb="11">
      <t>キュウ</t>
    </rPh>
    <phoneticPr fontId="2"/>
  </si>
  <si>
    <t>家事夜間増３．５・３級・２人</t>
    <rPh sb="4" eb="5">
      <t>ゾウ</t>
    </rPh>
    <rPh sb="10" eb="11">
      <t>キュウ</t>
    </rPh>
    <rPh sb="13" eb="14">
      <t>ヒト</t>
    </rPh>
    <phoneticPr fontId="2"/>
  </si>
  <si>
    <t>家事夜間増４．０</t>
    <rPh sb="4" eb="5">
      <t>ゾウ</t>
    </rPh>
    <phoneticPr fontId="2"/>
  </si>
  <si>
    <t>家事夜間増４．０・２人</t>
    <rPh sb="4" eb="5">
      <t>ゾウ</t>
    </rPh>
    <rPh sb="10" eb="11">
      <t>ヒト</t>
    </rPh>
    <phoneticPr fontId="2"/>
  </si>
  <si>
    <t>家事夜間増４．０・３級</t>
    <rPh sb="4" eb="5">
      <t>ゾウ</t>
    </rPh>
    <rPh sb="10" eb="11">
      <t>キュウ</t>
    </rPh>
    <phoneticPr fontId="2"/>
  </si>
  <si>
    <t>家事夜間増４．０・３級・２人</t>
    <rPh sb="4" eb="5">
      <t>ゾウ</t>
    </rPh>
    <rPh sb="10" eb="11">
      <t>キュウ</t>
    </rPh>
    <rPh sb="13" eb="14">
      <t>ヒト</t>
    </rPh>
    <phoneticPr fontId="2"/>
  </si>
  <si>
    <t>家事夜間増４．５</t>
    <rPh sb="4" eb="5">
      <t>ゾウ</t>
    </rPh>
    <phoneticPr fontId="2"/>
  </si>
  <si>
    <t>家事夜間増４．５・２人</t>
    <rPh sb="4" eb="5">
      <t>ゾウ</t>
    </rPh>
    <rPh sb="10" eb="11">
      <t>ヒト</t>
    </rPh>
    <phoneticPr fontId="2"/>
  </si>
  <si>
    <t>家事夜間増４．５・３級</t>
    <rPh sb="4" eb="5">
      <t>ゾウ</t>
    </rPh>
    <rPh sb="10" eb="11">
      <t>キュウ</t>
    </rPh>
    <phoneticPr fontId="2"/>
  </si>
  <si>
    <t>家事夜間増４．５・３級・２人</t>
    <rPh sb="4" eb="5">
      <t>ゾウ</t>
    </rPh>
    <rPh sb="10" eb="11">
      <t>キュウ</t>
    </rPh>
    <rPh sb="13" eb="14">
      <t>ヒト</t>
    </rPh>
    <phoneticPr fontId="2"/>
  </si>
  <si>
    <t>ハ　家事援助　（深夜増分）</t>
    <rPh sb="2" eb="4">
      <t>カジ</t>
    </rPh>
    <rPh sb="4" eb="6">
      <t>エンジョ</t>
    </rPh>
    <rPh sb="8" eb="10">
      <t>シンヤ</t>
    </rPh>
    <rPh sb="10" eb="12">
      <t>ゾウブン</t>
    </rPh>
    <phoneticPr fontId="2"/>
  </si>
  <si>
    <t>家事深夜増０．５</t>
    <rPh sb="4" eb="5">
      <t>ゾウ</t>
    </rPh>
    <phoneticPr fontId="2"/>
  </si>
  <si>
    <t>家事深夜増０．５・２人</t>
    <rPh sb="4" eb="5">
      <t>ゾウ</t>
    </rPh>
    <rPh sb="10" eb="11">
      <t>ヒト</t>
    </rPh>
    <phoneticPr fontId="2"/>
  </si>
  <si>
    <t>家事深夜増０．５・３級</t>
    <rPh sb="4" eb="5">
      <t>ゾウ</t>
    </rPh>
    <rPh sb="10" eb="11">
      <t>キュウ</t>
    </rPh>
    <phoneticPr fontId="2"/>
  </si>
  <si>
    <t>家事深夜増０．５・３級・２人</t>
    <rPh sb="4" eb="5">
      <t>ゾウ</t>
    </rPh>
    <rPh sb="10" eb="11">
      <t>キュウ</t>
    </rPh>
    <rPh sb="13" eb="14">
      <t>ヒト</t>
    </rPh>
    <phoneticPr fontId="2"/>
  </si>
  <si>
    <t>家事深夜増３．０</t>
    <rPh sb="4" eb="5">
      <t>ゾウ</t>
    </rPh>
    <phoneticPr fontId="2"/>
  </si>
  <si>
    <t>家事深夜増３．０・２人</t>
    <rPh sb="4" eb="5">
      <t>ゾウ</t>
    </rPh>
    <rPh sb="10" eb="11">
      <t>ヒト</t>
    </rPh>
    <phoneticPr fontId="2"/>
  </si>
  <si>
    <t>家事深夜増３．０・３級</t>
    <rPh sb="4" eb="5">
      <t>ゾウ</t>
    </rPh>
    <rPh sb="10" eb="11">
      <t>キュウ</t>
    </rPh>
    <phoneticPr fontId="2"/>
  </si>
  <si>
    <t>家事深夜増３．０・３級・２人</t>
    <rPh sb="4" eb="5">
      <t>ゾウ</t>
    </rPh>
    <rPh sb="10" eb="11">
      <t>キュウ</t>
    </rPh>
    <rPh sb="13" eb="14">
      <t>ヒト</t>
    </rPh>
    <phoneticPr fontId="2"/>
  </si>
  <si>
    <t>家事深夜増３．５</t>
    <rPh sb="4" eb="5">
      <t>ゾウ</t>
    </rPh>
    <phoneticPr fontId="2"/>
  </si>
  <si>
    <t>家事深夜増３．５・２人</t>
    <rPh sb="4" eb="5">
      <t>ゾウ</t>
    </rPh>
    <rPh sb="10" eb="11">
      <t>ヒト</t>
    </rPh>
    <phoneticPr fontId="2"/>
  </si>
  <si>
    <t>家事深夜増３．５・３級</t>
    <rPh sb="4" eb="5">
      <t>ゾウ</t>
    </rPh>
    <rPh sb="10" eb="11">
      <t>キュウ</t>
    </rPh>
    <phoneticPr fontId="2"/>
  </si>
  <si>
    <t>家事深夜増３．５・３級・２人</t>
    <rPh sb="4" eb="5">
      <t>ゾウ</t>
    </rPh>
    <rPh sb="10" eb="11">
      <t>キュウ</t>
    </rPh>
    <rPh sb="13" eb="14">
      <t>ヒト</t>
    </rPh>
    <phoneticPr fontId="2"/>
  </si>
  <si>
    <t>家事深夜増４．０</t>
    <rPh sb="4" eb="5">
      <t>ゾウ</t>
    </rPh>
    <phoneticPr fontId="2"/>
  </si>
  <si>
    <t>家事深夜増４．０・２人</t>
    <rPh sb="4" eb="5">
      <t>ゾウ</t>
    </rPh>
    <rPh sb="10" eb="11">
      <t>ヒト</t>
    </rPh>
    <phoneticPr fontId="2"/>
  </si>
  <si>
    <t>家事深夜増４．０・３級</t>
    <rPh sb="4" eb="5">
      <t>ゾウ</t>
    </rPh>
    <rPh sb="10" eb="11">
      <t>キュウ</t>
    </rPh>
    <phoneticPr fontId="2"/>
  </si>
  <si>
    <t>家事深夜増４．０・３級・２人</t>
    <rPh sb="4" eb="5">
      <t>ゾウ</t>
    </rPh>
    <rPh sb="10" eb="11">
      <t>キュウ</t>
    </rPh>
    <rPh sb="13" eb="14">
      <t>ヒト</t>
    </rPh>
    <phoneticPr fontId="2"/>
  </si>
  <si>
    <t>家事深夜増４．５</t>
    <rPh sb="4" eb="5">
      <t>ゾウ</t>
    </rPh>
    <phoneticPr fontId="2"/>
  </si>
  <si>
    <t>家事深夜増４．５・２人</t>
    <rPh sb="4" eb="5">
      <t>ゾウ</t>
    </rPh>
    <rPh sb="10" eb="11">
      <t>ヒト</t>
    </rPh>
    <phoneticPr fontId="2"/>
  </si>
  <si>
    <t>家事深夜増４．５・３級</t>
    <rPh sb="4" eb="5">
      <t>ゾウ</t>
    </rPh>
    <rPh sb="10" eb="11">
      <t>キュウ</t>
    </rPh>
    <phoneticPr fontId="2"/>
  </si>
  <si>
    <t>家事深夜増４．５・３級・２人</t>
    <rPh sb="4" eb="5">
      <t>ゾウ</t>
    </rPh>
    <rPh sb="10" eb="11">
      <t>キュウ</t>
    </rPh>
    <rPh sb="13" eb="14">
      <t>ヒト</t>
    </rPh>
    <phoneticPr fontId="2"/>
  </si>
  <si>
    <t>家事深夜増５．０</t>
    <rPh sb="4" eb="5">
      <t>ゾウ</t>
    </rPh>
    <phoneticPr fontId="2"/>
  </si>
  <si>
    <t>家事深夜増５．０・２人</t>
    <rPh sb="4" eb="5">
      <t>ゾウ</t>
    </rPh>
    <rPh sb="10" eb="11">
      <t>ヒト</t>
    </rPh>
    <phoneticPr fontId="2"/>
  </si>
  <si>
    <t>家事深夜増５．０・３級</t>
    <rPh sb="4" eb="5">
      <t>ゾウ</t>
    </rPh>
    <rPh sb="10" eb="11">
      <t>キュウ</t>
    </rPh>
    <phoneticPr fontId="2"/>
  </si>
  <si>
    <t>家事深夜増５．０・３級・２人</t>
    <rPh sb="4" eb="5">
      <t>ゾウ</t>
    </rPh>
    <rPh sb="10" eb="11">
      <t>キュウ</t>
    </rPh>
    <rPh sb="13" eb="14">
      <t>ヒト</t>
    </rPh>
    <phoneticPr fontId="2"/>
  </si>
  <si>
    <t>身体早朝１．５・日中０．５・２人</t>
    <rPh sb="0" eb="2">
      <t>シンタイ</t>
    </rPh>
    <phoneticPr fontId="2"/>
  </si>
  <si>
    <t>身体早朝１．５・日中１．０・２人</t>
    <rPh sb="0" eb="2">
      <t>シンタイ</t>
    </rPh>
    <phoneticPr fontId="2"/>
  </si>
  <si>
    <t>身体早朝１．５・日中１．５・２人</t>
    <rPh sb="0" eb="2">
      <t>シンタイ</t>
    </rPh>
    <phoneticPr fontId="2"/>
  </si>
  <si>
    <t>身体早朝２．０・日中０．５・２人</t>
    <rPh sb="0" eb="2">
      <t>シンタイ</t>
    </rPh>
    <phoneticPr fontId="2"/>
  </si>
  <si>
    <t>身体早朝２．０・日中１．０・２人</t>
    <rPh sb="0" eb="2">
      <t>シンタイ</t>
    </rPh>
    <phoneticPr fontId="2"/>
  </si>
  <si>
    <t>身体早朝２．５・日中０．５・２人</t>
    <rPh sb="0" eb="2">
      <t>シンタイ</t>
    </rPh>
    <phoneticPr fontId="2"/>
  </si>
  <si>
    <t>身体早朝０．５・日中０．５・２人</t>
    <rPh sb="0" eb="2">
      <t>シンタイ</t>
    </rPh>
    <phoneticPr fontId="2"/>
  </si>
  <si>
    <t>身体日中０．５・夜間１．０・２人</t>
    <rPh sb="0" eb="2">
      <t>シンタイ</t>
    </rPh>
    <phoneticPr fontId="2"/>
  </si>
  <si>
    <t>身体日中０．５・夜間１．５・２人</t>
    <rPh sb="0" eb="2">
      <t>シンタイ</t>
    </rPh>
    <phoneticPr fontId="2"/>
  </si>
  <si>
    <t>身体日中０．５・夜間２．０・２人</t>
    <rPh sb="0" eb="2">
      <t>シンタイ</t>
    </rPh>
    <phoneticPr fontId="2"/>
  </si>
  <si>
    <t>身体日中０．５・夜間２．５・２人</t>
    <rPh sb="0" eb="2">
      <t>シンタイ</t>
    </rPh>
    <phoneticPr fontId="2"/>
  </si>
  <si>
    <t>身体日中１．０・夜間０．５・２人</t>
    <rPh sb="0" eb="2">
      <t>シンタイ</t>
    </rPh>
    <phoneticPr fontId="2"/>
  </si>
  <si>
    <t>身体日中１．０・夜間１．０・２人</t>
    <rPh sb="0" eb="2">
      <t>シンタイ</t>
    </rPh>
    <phoneticPr fontId="2"/>
  </si>
  <si>
    <t>身体深夜０．５・早朝０．５・２人</t>
    <rPh sb="0" eb="2">
      <t>シンタイ</t>
    </rPh>
    <rPh sb="2" eb="4">
      <t>シンヤ</t>
    </rPh>
    <rPh sb="8" eb="10">
      <t>ソウチョウ</t>
    </rPh>
    <phoneticPr fontId="2"/>
  </si>
  <si>
    <t>身体早朝０．５・日中１．０・２人</t>
    <rPh sb="0" eb="2">
      <t>シンタイ</t>
    </rPh>
    <phoneticPr fontId="2"/>
  </si>
  <si>
    <t>身体早朝０．５・日中１．５・２人</t>
    <rPh sb="0" eb="2">
      <t>シンタイ</t>
    </rPh>
    <phoneticPr fontId="2"/>
  </si>
  <si>
    <t>身体早朝０．５・日中２．０・２人</t>
    <rPh sb="0" eb="2">
      <t>シンタイ</t>
    </rPh>
    <phoneticPr fontId="2"/>
  </si>
  <si>
    <t>身体日跨増深夜１．０・深夜２．０・２人</t>
    <phoneticPr fontId="2"/>
  </si>
  <si>
    <t>身体日跨増深夜１．５・深夜０．５・２人</t>
    <phoneticPr fontId="2"/>
  </si>
  <si>
    <t>身体日跨増深夜１．５・深夜１．０・２人</t>
    <phoneticPr fontId="2"/>
  </si>
  <si>
    <t>身体日跨増深夜１．５・深夜１．５・２人</t>
    <phoneticPr fontId="2"/>
  </si>
  <si>
    <t>身体日跨増深夜２．０・深夜０．５・２人</t>
    <phoneticPr fontId="2"/>
  </si>
  <si>
    <t>身体日跨増深夜２．０・深夜１．０・２人</t>
    <phoneticPr fontId="2"/>
  </si>
  <si>
    <t>身体日跨増深夜２．５・深夜０．５・２人</t>
    <phoneticPr fontId="2"/>
  </si>
  <si>
    <t>身体日跨増深夜０．５・深夜０．５・２人</t>
    <phoneticPr fontId="2"/>
  </si>
  <si>
    <t>A</t>
    <phoneticPr fontId="2"/>
  </si>
  <si>
    <t>A</t>
    <phoneticPr fontId="2"/>
  </si>
  <si>
    <t>B</t>
    <phoneticPr fontId="2"/>
  </si>
  <si>
    <t>B</t>
    <phoneticPr fontId="2"/>
  </si>
  <si>
    <t>深夜の場合</t>
    <rPh sb="0" eb="2">
      <t>シンヤ</t>
    </rPh>
    <rPh sb="3" eb="5">
      <t>バアイ</t>
    </rPh>
    <phoneticPr fontId="2"/>
  </si>
  <si>
    <t>身体日跨増深夜０．５・深夜１．０・３級・２人</t>
    <rPh sb="18" eb="19">
      <t>キュウ</t>
    </rPh>
    <rPh sb="21" eb="22">
      <t>ヒト</t>
    </rPh>
    <phoneticPr fontId="2"/>
  </si>
  <si>
    <t>身体日跨増深夜０．５・深夜１．５</t>
    <phoneticPr fontId="2"/>
  </si>
  <si>
    <t>身体日跨増深夜０．５・深夜１．５・３級・２人</t>
    <rPh sb="18" eb="19">
      <t>キュウ</t>
    </rPh>
    <rPh sb="21" eb="22">
      <t>ヒト</t>
    </rPh>
    <phoneticPr fontId="2"/>
  </si>
  <si>
    <t>身体日跨増深夜０．５・深夜２．０</t>
    <phoneticPr fontId="2"/>
  </si>
  <si>
    <t>身体日跨増深夜０．５・深夜２．０・３級・２人</t>
    <rPh sb="18" eb="19">
      <t>キュウ</t>
    </rPh>
    <rPh sb="21" eb="22">
      <t>ヒト</t>
    </rPh>
    <phoneticPr fontId="2"/>
  </si>
  <si>
    <t>身体日跨増深夜０．５・深夜２．５</t>
    <phoneticPr fontId="2"/>
  </si>
  <si>
    <t>身体日跨増深夜０．５・深夜２．５・３級・２人</t>
    <rPh sb="18" eb="19">
      <t>キュウ</t>
    </rPh>
    <rPh sb="21" eb="22">
      <t>ヒト</t>
    </rPh>
    <phoneticPr fontId="2"/>
  </si>
  <si>
    <t>身体日跨増深夜１．０・深夜０．５</t>
  </si>
  <si>
    <t>身体日跨増深夜１．０・深夜０．５・３級・２人</t>
    <rPh sb="18" eb="19">
      <t>キュウ</t>
    </rPh>
    <rPh sb="21" eb="22">
      <t>ヒト</t>
    </rPh>
    <phoneticPr fontId="2"/>
  </si>
  <si>
    <t>身体日跨増深夜１．０・深夜１．０</t>
  </si>
  <si>
    <t>身体日跨増深夜１．０・深夜１．０・３級・２人</t>
    <rPh sb="18" eb="19">
      <t>キュウ</t>
    </rPh>
    <rPh sb="21" eb="22">
      <t>ヒト</t>
    </rPh>
    <phoneticPr fontId="2"/>
  </si>
  <si>
    <t>身体日跨増深夜１．０・深夜１．５</t>
  </si>
  <si>
    <t>身体日跨増深夜１．０・深夜１．５・３級・２人</t>
    <rPh sb="18" eb="19">
      <t>キュウ</t>
    </rPh>
    <rPh sb="21" eb="22">
      <t>ヒト</t>
    </rPh>
    <phoneticPr fontId="2"/>
  </si>
  <si>
    <t>身体日跨増深夜１．０・深夜２．０</t>
  </si>
  <si>
    <t>身体日跨増深夜１．０・深夜２．０・３級・２人</t>
    <rPh sb="18" eb="19">
      <t>キュウ</t>
    </rPh>
    <rPh sb="21" eb="22">
      <t>ヒト</t>
    </rPh>
    <phoneticPr fontId="2"/>
  </si>
  <si>
    <t>身体日跨増深夜１．５・深夜０．５</t>
  </si>
  <si>
    <t>身体日跨増深夜１．５・深夜０．５・３級・２人</t>
    <rPh sb="18" eb="19">
      <t>キュウ</t>
    </rPh>
    <rPh sb="21" eb="22">
      <t>ヒト</t>
    </rPh>
    <phoneticPr fontId="2"/>
  </si>
  <si>
    <t>身体日跨増深夜１．５・深夜１．０</t>
  </si>
  <si>
    <t>身体日跨増深夜１．５・深夜１．０・３級・２人</t>
    <rPh sb="18" eb="19">
      <t>キュウ</t>
    </rPh>
    <rPh sb="21" eb="22">
      <t>ヒト</t>
    </rPh>
    <phoneticPr fontId="2"/>
  </si>
  <si>
    <t>身体日跨増深夜１．５・深夜１．５</t>
  </si>
  <si>
    <t>身体日跨増深夜１．５・深夜１．５・３級・２人</t>
    <rPh sb="18" eb="19">
      <t>キュウ</t>
    </rPh>
    <rPh sb="21" eb="22">
      <t>ヒト</t>
    </rPh>
    <phoneticPr fontId="2"/>
  </si>
  <si>
    <t>身体日跨増深夜２．０・深夜０．５</t>
  </si>
  <si>
    <t>身体日跨増深夜２．０・深夜０．５・３級・２人</t>
    <rPh sb="18" eb="19">
      <t>キュウ</t>
    </rPh>
    <rPh sb="21" eb="22">
      <t>ヒト</t>
    </rPh>
    <phoneticPr fontId="2"/>
  </si>
  <si>
    <t>身体日跨増深夜２．０・深夜１．０</t>
  </si>
  <si>
    <t>身体日跨増深夜２．０・深夜１．０・３級・２人</t>
    <rPh sb="18" eb="19">
      <t>キュウ</t>
    </rPh>
    <rPh sb="21" eb="22">
      <t>ヒト</t>
    </rPh>
    <phoneticPr fontId="2"/>
  </si>
  <si>
    <t>身体日跨増深夜２．５・深夜０．５</t>
  </si>
  <si>
    <t>身体日跨増深夜２．５・深夜０．５・３級・２人</t>
    <rPh sb="18" eb="19">
      <t>キュウ</t>
    </rPh>
    <rPh sb="21" eb="22">
      <t>ヒト</t>
    </rPh>
    <phoneticPr fontId="2"/>
  </si>
  <si>
    <t>身体深夜６．０・２人</t>
    <rPh sb="0" eb="2">
      <t>シンタイ</t>
    </rPh>
    <rPh sb="9" eb="10">
      <t>ヒト</t>
    </rPh>
    <phoneticPr fontId="2"/>
  </si>
  <si>
    <t>身体深夜６．０・３級</t>
    <rPh sb="0" eb="2">
      <t>シンタイ</t>
    </rPh>
    <rPh sb="9" eb="10">
      <t>キュウ</t>
    </rPh>
    <phoneticPr fontId="2"/>
  </si>
  <si>
    <t>身体深夜６．５</t>
    <rPh sb="0" eb="2">
      <t>シンタイ</t>
    </rPh>
    <phoneticPr fontId="2"/>
  </si>
  <si>
    <t>身体深夜６．５・２人</t>
    <rPh sb="0" eb="2">
      <t>シンタイ</t>
    </rPh>
    <rPh sb="9" eb="10">
      <t>ヒト</t>
    </rPh>
    <phoneticPr fontId="2"/>
  </si>
  <si>
    <t>身体深夜６．５・３級</t>
    <rPh sb="0" eb="2">
      <t>シンタイ</t>
    </rPh>
    <rPh sb="9" eb="10">
      <t>キュウ</t>
    </rPh>
    <phoneticPr fontId="2"/>
  </si>
  <si>
    <t>身体深夜１．０・早朝０．５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</si>
  <si>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</si>
  <si>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身体深夜１．５・早朝０．５・３級・２人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</si>
  <si>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身体深夜１．５・早朝１．０</t>
    <rPh sb="0" eb="2">
      <t>シンタイ</t>
    </rPh>
    <rPh sb="8" eb="10">
      <t>ソウチョウ</t>
    </rPh>
    <phoneticPr fontId="2"/>
  </si>
  <si>
    <t>身体深夜１．５・早朝１．０・３級・２人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</si>
  <si>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身体深夜１．５・早朝１．５</t>
    <rPh sb="0" eb="2">
      <t>シンタイ</t>
    </rPh>
    <rPh sb="8" eb="10">
      <t>ソウチョウ</t>
    </rPh>
    <phoneticPr fontId="2"/>
  </si>
  <si>
    <t>身体深夜１．５・早朝１．５・３級・２人</t>
    <rPh sb="0" eb="2">
      <t>シンタイ</t>
    </rPh>
    <rPh sb="8" eb="10">
      <t>ソウチョウ</t>
    </rPh>
    <rPh sb="15" eb="16">
      <t>キュウ</t>
    </rPh>
    <rPh sb="18" eb="19">
      <t>ヒト</t>
    </rPh>
    <phoneticPr fontId="2"/>
  </si>
  <si>
    <t>身体深夜１．５・早朝０．５</t>
    <rPh sb="0" eb="2">
      <t>シンタイ</t>
    </rPh>
    <rPh sb="8" eb="10">
      <t>ソウチョウ</t>
    </rPh>
    <phoneticPr fontId="2"/>
  </si>
  <si>
    <t>家事日中増１．０・３級・２人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</si>
  <si>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家事日中増１．５</t>
    <rPh sb="2" eb="3">
      <t>ヒ</t>
    </rPh>
    <rPh sb="3" eb="4">
      <t>チュウ</t>
    </rPh>
    <rPh sb="4" eb="5">
      <t>ゾウ</t>
    </rPh>
    <phoneticPr fontId="2"/>
  </si>
  <si>
    <t>身体日中０．５・夜間１．５・深夜１．０</t>
    <rPh sb="0" eb="2">
      <t>シンタイ</t>
    </rPh>
    <phoneticPr fontId="2"/>
  </si>
  <si>
    <t>身体日中０．５・夜間１．５・深夜１．０・２人</t>
    <rPh sb="0" eb="2">
      <t>シンタイ</t>
    </rPh>
    <rPh sb="21" eb="22">
      <t>ヒト</t>
    </rPh>
    <phoneticPr fontId="2"/>
  </si>
  <si>
    <t>身体日中０．５・夜間１．５・深夜１．０・３級</t>
    <rPh sb="0" eb="2">
      <t>シンタイ</t>
    </rPh>
    <rPh sb="21" eb="22">
      <t>キュウ</t>
    </rPh>
    <phoneticPr fontId="2"/>
  </si>
  <si>
    <t>身体日中０．５・夜間１．５・深夜１．０・３級・２人</t>
    <rPh sb="0" eb="2">
      <t>シンタイ</t>
    </rPh>
    <rPh sb="21" eb="22">
      <t>キュウ</t>
    </rPh>
    <rPh sb="24" eb="25">
      <t>ヒト</t>
    </rPh>
    <phoneticPr fontId="2"/>
  </si>
  <si>
    <t>身体日中１．０・夜間１．５・深夜０．５</t>
    <rPh sb="0" eb="2">
      <t>シンタイ</t>
    </rPh>
    <phoneticPr fontId="2"/>
  </si>
  <si>
    <t>身体日中１．０・夜間１．５・深夜０．５・２人</t>
    <rPh sb="0" eb="2">
      <t>シンタイ</t>
    </rPh>
    <rPh sb="21" eb="22">
      <t>ヒト</t>
    </rPh>
    <phoneticPr fontId="2"/>
  </si>
  <si>
    <t>身体日中１．０・夜間１．５・深夜０．５・３級</t>
    <rPh sb="0" eb="2">
      <t>シンタイ</t>
    </rPh>
    <rPh sb="21" eb="22">
      <t>キュウ</t>
    </rPh>
    <phoneticPr fontId="2"/>
  </si>
  <si>
    <t>身体日中１．０・夜間１．５・深夜０．５・３級・２人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</si>
  <si>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身体日中０．５・夜間１．０・深夜０．５・２人</t>
    <rPh sb="0" eb="2">
      <t>シンタイ</t>
    </rPh>
    <rPh sb="21" eb="22">
      <t>ヒト</t>
    </rPh>
    <phoneticPr fontId="2"/>
  </si>
  <si>
    <t>身体日中０．５・夜間１．０・深夜０．５・３級</t>
    <rPh sb="0" eb="2">
      <t>シンタイ</t>
    </rPh>
    <rPh sb="21" eb="22">
      <t>キュウ</t>
    </rPh>
    <phoneticPr fontId="2"/>
  </si>
  <si>
    <t>身体深夜１．０・早朝０．５・日中０．５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</si>
  <si>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</si>
  <si>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</si>
  <si>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身体深夜１．０・早朝０．５・日中０．５・３級・２人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</si>
  <si>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</si>
  <si>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</si>
  <si>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</si>
  <si>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身体深夜１．０・早朝０．５・日中１．０・３級・２人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</si>
  <si>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身体深夜１．０・早朝０．５・日中１．５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</si>
  <si>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</si>
  <si>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</si>
  <si>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身体深夜１．０・早朝０．５・日中１．５・３級・２人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</si>
  <si>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</si>
  <si>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</si>
  <si>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(ニ)早朝
 ３０分以上
 1時間未満</t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</si>
  <si>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家事深夜０．５・早朝１．０・２人</t>
    <rPh sb="2" eb="4">
      <t>シンヤ</t>
    </rPh>
    <rPh sb="8" eb="10">
      <t>ソウチョウ</t>
    </rPh>
    <phoneticPr fontId="2"/>
  </si>
  <si>
    <t>家事深夜０．５・早朝１．０・３級</t>
    <rPh sb="2" eb="4">
      <t>シンヤ</t>
    </rPh>
    <rPh sb="8" eb="10">
      <t>ソウチョウ</t>
    </rPh>
    <phoneticPr fontId="2"/>
  </si>
  <si>
    <t>家事深夜０．５・早朝１．０・３級・２人</t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</si>
  <si>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家事深夜１．０・早朝０．５</t>
    <rPh sb="2" eb="4">
      <t>シンヤ</t>
    </rPh>
    <rPh sb="8" eb="10">
      <t>ソウチョウ</t>
    </rPh>
    <phoneticPr fontId="2"/>
  </si>
  <si>
    <t>家事深夜１．０・早朝０．５・２人</t>
    <rPh sb="2" eb="4">
      <t>シンヤ</t>
    </rPh>
    <rPh sb="8" eb="10">
      <t>ソウチョウ</t>
    </rPh>
    <phoneticPr fontId="2"/>
  </si>
  <si>
    <t>家事深夜１．０・早朝０．５・３級</t>
    <rPh sb="2" eb="4">
      <t>シンヤ</t>
    </rPh>
    <rPh sb="8" eb="10">
      <t>ソウチョウ</t>
    </rPh>
    <phoneticPr fontId="2"/>
  </si>
  <si>
    <t>家事深夜１．０・早朝０．５・３級・２人</t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</si>
  <si>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ハ　家事援助　（早朝＋日中）</t>
    <rPh sb="2" eb="4">
      <t>カジ</t>
    </rPh>
    <rPh sb="4" eb="6">
      <t>エンジョ</t>
    </rPh>
    <rPh sb="8" eb="10">
      <t>ソウチョウ</t>
    </rPh>
    <rPh sb="11" eb="12">
      <t>ヒ</t>
    </rPh>
    <rPh sb="12" eb="13">
      <t>チュウ</t>
    </rPh>
    <phoneticPr fontId="2"/>
  </si>
  <si>
    <t>(1)早朝
 ３０分未満</t>
    <rPh sb="3" eb="5">
      <t>ソウチョウ</t>
    </rPh>
    <rPh sb="9" eb="10">
      <t>フン</t>
    </rPh>
    <rPh sb="10" eb="12">
      <t>ミマン</t>
    </rPh>
    <phoneticPr fontId="2"/>
  </si>
  <si>
    <t>家事早朝０．５・日中０．５・３級・２人</t>
    <rPh sb="15" eb="16">
      <t>キュウ</t>
    </rPh>
    <rPh sb="18" eb="19">
      <t>ヒト</t>
    </rPh>
    <phoneticPr fontId="2"/>
  </si>
  <si>
    <t>(ニ)日中
 ３０分以上
 1時間未満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</si>
  <si>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身体早朝０．５・日中２．０・夜間０．５・２人</t>
    <rPh sb="0" eb="2">
      <t>シンタイ</t>
    </rPh>
    <rPh sb="21" eb="22">
      <t>ヒト</t>
    </rPh>
    <phoneticPr fontId="2"/>
  </si>
  <si>
    <t>身体早朝０．５・日中２．０・夜間０．５・３級</t>
    <rPh sb="0" eb="2">
      <t>シンタイ</t>
    </rPh>
    <rPh sb="21" eb="22">
      <t>キュウ</t>
    </rPh>
    <phoneticPr fontId="2"/>
  </si>
  <si>
    <t>身体早朝０．５・日中２．０・夜間０．５・３級・２人</t>
    <rPh sb="0" eb="2">
      <t>シンタイ</t>
    </rPh>
    <rPh sb="21" eb="22">
      <t>キュウ</t>
    </rPh>
    <rPh sb="24" eb="25">
      <t>ヒト</t>
    </rPh>
    <phoneticPr fontId="2"/>
  </si>
  <si>
    <t>身体日中６．５・３級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</si>
  <si>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身体日中６．５</t>
    <rPh sb="0" eb="2">
      <t>シンタイ</t>
    </rPh>
    <rPh sb="2" eb="3">
      <t>ヒ</t>
    </rPh>
    <rPh sb="3" eb="4">
      <t>チュウ</t>
    </rPh>
    <phoneticPr fontId="2"/>
  </si>
  <si>
    <t>身体日中７．０・２人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</si>
  <si>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</si>
  <si>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身体日中７．０</t>
    <rPh sb="0" eb="2">
      <t>シンタイ</t>
    </rPh>
    <rPh sb="2" eb="3">
      <t>ヒ</t>
    </rPh>
    <rPh sb="3" eb="4">
      <t>チュウ</t>
    </rPh>
    <phoneticPr fontId="2"/>
  </si>
  <si>
    <t>身体日中７．５・２人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</si>
  <si>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</si>
  <si>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身体日中７．５</t>
    <rPh sb="0" eb="2">
      <t>シンタイ</t>
    </rPh>
    <rPh sb="2" eb="3">
      <t>ヒ</t>
    </rPh>
    <rPh sb="3" eb="4">
      <t>チュウ</t>
    </rPh>
    <phoneticPr fontId="2"/>
  </si>
  <si>
    <t>身体日中８．０・２人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</si>
  <si>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</si>
  <si>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身体日中８．０</t>
    <rPh sb="0" eb="2">
      <t>シンタイ</t>
    </rPh>
    <rPh sb="2" eb="3">
      <t>ヒ</t>
    </rPh>
    <rPh sb="3" eb="4">
      <t>チュウ</t>
    </rPh>
    <phoneticPr fontId="2"/>
  </si>
  <si>
    <t>身体日中８．５・２人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</si>
  <si>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</si>
  <si>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身体日中８．５</t>
    <rPh sb="0" eb="2">
      <t>シンタイ</t>
    </rPh>
    <rPh sb="2" eb="3">
      <t>ヒ</t>
    </rPh>
    <rPh sb="3" eb="4">
      <t>チュウ</t>
    </rPh>
    <phoneticPr fontId="2"/>
  </si>
  <si>
    <t>身体日中９．０・２人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</si>
  <si>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身体日中９．０・３級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</si>
  <si>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身体日中９．０</t>
    <rPh sb="0" eb="2">
      <t>シンタイ</t>
    </rPh>
    <rPh sb="2" eb="3">
      <t>ヒ</t>
    </rPh>
    <rPh sb="3" eb="4">
      <t>チュウ</t>
    </rPh>
    <phoneticPr fontId="2"/>
  </si>
  <si>
    <t>身体日中９．５・２人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</si>
  <si>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身体日中９．５・３級</t>
    <rPh sb="0" eb="2">
      <t>シンタイ</t>
    </rPh>
    <rPh sb="2" eb="3">
      <t>ヒ</t>
    </rPh>
    <rPh sb="3" eb="4">
      <t>チュウ</t>
    </rPh>
    <rPh sb="9" eb="10">
      <t>キュウ</t>
    </rPh>
    <phoneticPr fontId="2"/>
  </si>
  <si>
    <t>身体日中９．５</t>
    <rPh sb="0" eb="2">
      <t>シンタイ</t>
    </rPh>
    <rPh sb="2" eb="3">
      <t>ヒ</t>
    </rPh>
    <rPh sb="3" eb="4">
      <t>チュウ</t>
    </rPh>
    <phoneticPr fontId="2"/>
  </si>
  <si>
    <t>身体日中１０．０・２人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</si>
  <si>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身体日中１０．０・３級</t>
    <rPh sb="0" eb="2">
      <t>シンタイ</t>
    </rPh>
    <rPh sb="2" eb="3">
      <t>ヒ</t>
    </rPh>
    <rPh sb="3" eb="4">
      <t>チュウ</t>
    </rPh>
    <rPh sb="10" eb="11">
      <t>キュウ</t>
    </rPh>
    <phoneticPr fontId="2"/>
  </si>
  <si>
    <t>身体日中１０．０</t>
    <rPh sb="0" eb="2">
      <t>シンタイ</t>
    </rPh>
    <rPh sb="2" eb="3">
      <t>ヒ</t>
    </rPh>
    <rPh sb="3" eb="4">
      <t>チュウ</t>
    </rPh>
    <phoneticPr fontId="2"/>
  </si>
  <si>
    <t>身体日中１０．５・２人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</si>
  <si>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身体日中１０．５・３級</t>
    <rPh sb="0" eb="2">
      <t>シンタイ</t>
    </rPh>
    <rPh sb="2" eb="3">
      <t>ヒ</t>
    </rPh>
    <rPh sb="3" eb="4">
      <t>チュウ</t>
    </rPh>
    <rPh sb="10" eb="11">
      <t>キュウ</t>
    </rPh>
    <phoneticPr fontId="2"/>
  </si>
  <si>
    <t>身体日中１０．５</t>
    <rPh sb="0" eb="2">
      <t>シンタイ</t>
    </rPh>
    <rPh sb="2" eb="3">
      <t>ヒ</t>
    </rPh>
    <rPh sb="3" eb="4">
      <t>チュウ</t>
    </rPh>
    <phoneticPr fontId="2"/>
  </si>
  <si>
    <t>身体夜間２．０</t>
    <rPh sb="0" eb="2">
      <t>シンタイ</t>
    </rPh>
    <phoneticPr fontId="2"/>
  </si>
  <si>
    <t>身体夜間２．０・２人</t>
    <rPh sb="0" eb="2">
      <t>シンタイ</t>
    </rPh>
    <rPh sb="9" eb="10">
      <t>ヒト</t>
    </rPh>
    <phoneticPr fontId="2"/>
  </si>
  <si>
    <t>身体夜間２．０・３級</t>
    <rPh sb="0" eb="2">
      <t>シンタイ</t>
    </rPh>
    <rPh sb="9" eb="10">
      <t>キュウ</t>
    </rPh>
    <phoneticPr fontId="2"/>
  </si>
  <si>
    <t>身体夜間２．５</t>
    <rPh sb="0" eb="2">
      <t>シンタイ</t>
    </rPh>
    <phoneticPr fontId="2"/>
  </si>
  <si>
    <t>身体夜間２．５・２人</t>
    <rPh sb="0" eb="2">
      <t>シンタイ</t>
    </rPh>
    <rPh sb="9" eb="10">
      <t>ヒト</t>
    </rPh>
    <phoneticPr fontId="2"/>
  </si>
  <si>
    <t>身体夜間２．５・３級</t>
    <rPh sb="0" eb="2">
      <t>シンタイ</t>
    </rPh>
    <rPh sb="9" eb="10">
      <t>キュウ</t>
    </rPh>
    <phoneticPr fontId="2"/>
  </si>
  <si>
    <t>身体夜間３．０</t>
    <rPh sb="0" eb="2">
      <t>シンタイ</t>
    </rPh>
    <phoneticPr fontId="2"/>
  </si>
  <si>
    <t>身体夜間３．０・２人</t>
    <rPh sb="0" eb="2">
      <t>シンタイ</t>
    </rPh>
    <rPh sb="9" eb="10">
      <t>ヒト</t>
    </rPh>
    <phoneticPr fontId="2"/>
  </si>
  <si>
    <t>身体夜間３．０・３級</t>
    <rPh sb="0" eb="2">
      <t>シンタイ</t>
    </rPh>
    <rPh sb="9" eb="10">
      <t>キュウ</t>
    </rPh>
    <phoneticPr fontId="2"/>
  </si>
  <si>
    <t>身体夜間３．５</t>
    <rPh sb="0" eb="2">
      <t>シンタイ</t>
    </rPh>
    <phoneticPr fontId="2"/>
  </si>
  <si>
    <t>身体夜間３．５・２人</t>
    <rPh sb="0" eb="2">
      <t>シンタイ</t>
    </rPh>
    <rPh sb="9" eb="10">
      <t>ヒト</t>
    </rPh>
    <phoneticPr fontId="2"/>
  </si>
  <si>
    <t>身体夜間３．５・３級</t>
    <rPh sb="0" eb="2">
      <t>シンタイ</t>
    </rPh>
    <rPh sb="9" eb="10">
      <t>キュウ</t>
    </rPh>
    <phoneticPr fontId="2"/>
  </si>
  <si>
    <t>身体夜間４．０</t>
    <rPh sb="0" eb="2">
      <t>シンタイ</t>
    </rPh>
    <phoneticPr fontId="2"/>
  </si>
  <si>
    <t>身体夜間４．０・２人</t>
    <rPh sb="0" eb="2">
      <t>シンタイ</t>
    </rPh>
    <rPh sb="9" eb="10">
      <t>ヒト</t>
    </rPh>
    <phoneticPr fontId="2"/>
  </si>
  <si>
    <t>身体夜間４．０・３級</t>
    <rPh sb="0" eb="2">
      <t>シンタイ</t>
    </rPh>
    <rPh sb="9" eb="10">
      <t>キュウ</t>
    </rPh>
    <phoneticPr fontId="2"/>
  </si>
  <si>
    <t>身体夜間４．５</t>
    <rPh sb="0" eb="2">
      <t>シンタイ</t>
    </rPh>
    <phoneticPr fontId="2"/>
  </si>
  <si>
    <t>身体夜間４．５・２人</t>
    <rPh sb="0" eb="2">
      <t>シンタイ</t>
    </rPh>
    <rPh sb="9" eb="10">
      <t>ヒト</t>
    </rPh>
    <phoneticPr fontId="2"/>
  </si>
  <si>
    <t>身体夜間４．５・３級</t>
    <rPh sb="0" eb="2">
      <t>シンタイ</t>
    </rPh>
    <rPh sb="9" eb="10">
      <t>キュウ</t>
    </rPh>
    <phoneticPr fontId="2"/>
  </si>
  <si>
    <t>身体早朝０．５・２人</t>
    <rPh sb="0" eb="2">
      <t>シンタイ</t>
    </rPh>
    <rPh sb="9" eb="10">
      <t>ヒト</t>
    </rPh>
    <phoneticPr fontId="2"/>
  </si>
  <si>
    <t>身体早朝０．５・３級</t>
    <rPh sb="0" eb="2">
      <t>シンタイ</t>
    </rPh>
    <rPh sb="9" eb="10">
      <t>キュウ</t>
    </rPh>
    <phoneticPr fontId="2"/>
  </si>
  <si>
    <t>身体早朝１．０</t>
    <rPh sb="0" eb="2">
      <t>シンタイ</t>
    </rPh>
    <phoneticPr fontId="2"/>
  </si>
  <si>
    <t>身体早朝１．０・２人</t>
    <rPh sb="0" eb="2">
      <t>シンタイ</t>
    </rPh>
    <rPh sb="9" eb="10">
      <t>ヒト</t>
    </rPh>
    <phoneticPr fontId="2"/>
  </si>
  <si>
    <t>身体早朝１．０・３級</t>
    <rPh sb="0" eb="2">
      <t>シンタイ</t>
    </rPh>
    <rPh sb="9" eb="10">
      <t>キュウ</t>
    </rPh>
    <phoneticPr fontId="2"/>
  </si>
  <si>
    <t>身体早朝１．５</t>
    <rPh sb="0" eb="2">
      <t>シンタイ</t>
    </rPh>
    <phoneticPr fontId="2"/>
  </si>
  <si>
    <t>身体早朝１．５・２人</t>
    <rPh sb="0" eb="2">
      <t>シンタイ</t>
    </rPh>
    <rPh sb="9" eb="10">
      <t>ヒト</t>
    </rPh>
    <phoneticPr fontId="2"/>
  </si>
  <si>
    <t>身体早朝１．５・３級</t>
    <rPh sb="0" eb="2">
      <t>シンタイ</t>
    </rPh>
    <rPh sb="9" eb="10">
      <t>キュウ</t>
    </rPh>
    <phoneticPr fontId="2"/>
  </si>
  <si>
    <t>身体早朝増２．０</t>
    <rPh sb="0" eb="2">
      <t>シンタイ</t>
    </rPh>
    <rPh sb="4" eb="5">
      <t>ゾウ</t>
    </rPh>
    <phoneticPr fontId="2"/>
  </si>
  <si>
    <t>身体早朝増２．５・２人</t>
    <rPh sb="0" eb="2">
      <t>シンタイ</t>
    </rPh>
    <rPh sb="4" eb="5">
      <t>ゾウ</t>
    </rPh>
    <rPh sb="10" eb="11">
      <t>ヒト</t>
    </rPh>
    <phoneticPr fontId="2"/>
  </si>
  <si>
    <t>身体早朝増２．５・３級</t>
    <rPh sb="0" eb="2">
      <t>シンタイ</t>
    </rPh>
    <rPh sb="4" eb="5">
      <t>ゾウ</t>
    </rPh>
    <rPh sb="10" eb="11">
      <t>キュウ</t>
    </rPh>
    <phoneticPr fontId="2"/>
  </si>
  <si>
    <t>身体早朝増２．５・３級・２人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</si>
  <si>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身体早朝増２．５</t>
    <rPh sb="0" eb="2">
      <t>シンタイ</t>
    </rPh>
    <rPh sb="4" eb="5">
      <t>ゾウ</t>
    </rPh>
    <phoneticPr fontId="2"/>
  </si>
  <si>
    <t>身体夜間増２．０・２人</t>
    <rPh sb="0" eb="2">
      <t>シンタイ</t>
    </rPh>
    <rPh sb="4" eb="5">
      <t>ゾウ</t>
    </rPh>
    <rPh sb="10" eb="11">
      <t>ヒト</t>
    </rPh>
    <phoneticPr fontId="2"/>
  </si>
  <si>
    <t>身体夜間増２．０・３級</t>
    <rPh sb="0" eb="2">
      <t>シンタイ</t>
    </rPh>
    <rPh sb="4" eb="5">
      <t>ゾウ</t>
    </rPh>
    <rPh sb="10" eb="11">
      <t>キュウ</t>
    </rPh>
    <phoneticPr fontId="2"/>
  </si>
  <si>
    <t>身体夜間増２．０・３級・２人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</si>
  <si>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身体夜間増２．０</t>
    <rPh sb="0" eb="2">
      <t>シンタイ</t>
    </rPh>
    <rPh sb="4" eb="5">
      <t>ゾウ</t>
    </rPh>
    <phoneticPr fontId="2"/>
  </si>
  <si>
    <t>身体夜間増２．５・２人</t>
    <rPh sb="0" eb="2">
      <t>シンタイ</t>
    </rPh>
    <rPh sb="4" eb="5">
      <t>ゾウ</t>
    </rPh>
    <rPh sb="10" eb="11">
      <t>ヒト</t>
    </rPh>
    <phoneticPr fontId="2"/>
  </si>
  <si>
    <t>身体夜間増２．５・３級</t>
    <rPh sb="0" eb="2">
      <t>シンタイ</t>
    </rPh>
    <rPh sb="4" eb="5">
      <t>ゾウ</t>
    </rPh>
    <rPh sb="10" eb="11">
      <t>キュウ</t>
    </rPh>
    <phoneticPr fontId="2"/>
  </si>
  <si>
    <t>身体夜間増２．５・３級・２人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</si>
  <si>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身体夜間増３．５・２人</t>
    <rPh sb="0" eb="2">
      <t>シンタイ</t>
    </rPh>
    <rPh sb="4" eb="5">
      <t>ゾウ</t>
    </rPh>
    <rPh sb="10" eb="11">
      <t>ヒト</t>
    </rPh>
    <phoneticPr fontId="2"/>
  </si>
  <si>
    <t>身体夜間増３．０・３級</t>
    <rPh sb="0" eb="2">
      <t>シンタイ</t>
    </rPh>
    <rPh sb="4" eb="5">
      <t>ゾウ</t>
    </rPh>
    <rPh sb="10" eb="11">
      <t>キュウ</t>
    </rPh>
    <phoneticPr fontId="2"/>
  </si>
  <si>
    <t>身体夜間増３．０・３級・２人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</si>
  <si>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身体夜間増３．０</t>
    <rPh sb="0" eb="2">
      <t>シンタイ</t>
    </rPh>
    <rPh sb="4" eb="5">
      <t>ゾウ</t>
    </rPh>
    <phoneticPr fontId="2"/>
  </si>
  <si>
    <t>身体日中０．５・夜間１．０</t>
    <rPh sb="0" eb="2">
      <t>シンタイ</t>
    </rPh>
    <phoneticPr fontId="2"/>
  </si>
  <si>
    <t>身体日中０．５・夜間１．０・３級・２人</t>
    <rPh sb="0" eb="2">
      <t>シンタイ</t>
    </rPh>
    <rPh sb="15" eb="16">
      <t>キュウ</t>
    </rPh>
    <rPh sb="18" eb="19">
      <t>ヒト</t>
    </rPh>
    <phoneticPr fontId="2"/>
  </si>
  <si>
    <t>身体日中０．５・夜間２．０</t>
    <rPh sb="0" eb="2">
      <t>シンタイ</t>
    </rPh>
    <phoneticPr fontId="2"/>
  </si>
  <si>
    <t>身体日中０．５・夜間２．０・３級・２人</t>
    <rPh sb="0" eb="2">
      <t>シンタイ</t>
    </rPh>
    <rPh sb="15" eb="16">
      <t>キュウ</t>
    </rPh>
    <rPh sb="18" eb="19">
      <t>ヒト</t>
    </rPh>
    <phoneticPr fontId="2"/>
  </si>
  <si>
    <t>身体夜間０．５・深夜２．５・２人</t>
  </si>
  <si>
    <t>身体夜間０．５・深夜２．５・３級</t>
  </si>
  <si>
    <t>身体夜間０．５・深夜２．５・３級・２人</t>
    <rPh sb="15" eb="16">
      <t>キュウ</t>
    </rPh>
    <rPh sb="18" eb="19">
      <t>ヒト</t>
    </rPh>
    <phoneticPr fontId="2"/>
  </si>
  <si>
    <t>身体夜間０．５・深夜２．５</t>
  </si>
  <si>
    <t>身体日中０．５・夜間２．５</t>
    <rPh sb="0" eb="2">
      <t>シンタイ</t>
    </rPh>
    <phoneticPr fontId="2"/>
  </si>
  <si>
    <t>身体日中０．５・夜間２．５・３級・２人</t>
    <rPh sb="0" eb="2">
      <t>シンタイ</t>
    </rPh>
    <rPh sb="15" eb="16">
      <t>キュウ</t>
    </rPh>
    <rPh sb="18" eb="19">
      <t>ヒト</t>
    </rPh>
    <phoneticPr fontId="2"/>
  </si>
  <si>
    <t>身体日中１．０・夜間０．５</t>
    <rPh sb="0" eb="2">
      <t>シンタイ</t>
    </rPh>
    <phoneticPr fontId="2"/>
  </si>
  <si>
    <t>身体日中１．０・夜間０．５・３級・２人</t>
    <rPh sb="0" eb="2">
      <t>シンタイ</t>
    </rPh>
    <rPh sb="15" eb="16">
      <t>キュウ</t>
    </rPh>
    <rPh sb="18" eb="19">
      <t>ヒト</t>
    </rPh>
    <phoneticPr fontId="2"/>
  </si>
  <si>
    <t>身体日中１．０・夜間１．０</t>
    <rPh sb="0" eb="2">
      <t>シンタイ</t>
    </rPh>
    <phoneticPr fontId="2"/>
  </si>
  <si>
    <t>身体日中１．０・夜間１．０・３級・２人</t>
    <rPh sb="0" eb="2">
      <t>シンタイ</t>
    </rPh>
    <rPh sb="15" eb="16">
      <t>キュウ</t>
    </rPh>
    <rPh sb="18" eb="19">
      <t>ヒト</t>
    </rPh>
    <phoneticPr fontId="2"/>
  </si>
  <si>
    <t>身体日中１．０・夜間１．５</t>
    <rPh sb="0" eb="2">
      <t>シンタイ</t>
    </rPh>
    <phoneticPr fontId="2"/>
  </si>
  <si>
    <t>身体日中１．０・夜間１．５・３級・２人</t>
    <rPh sb="0" eb="2">
      <t>シンタイ</t>
    </rPh>
    <rPh sb="15" eb="16">
      <t>キュウ</t>
    </rPh>
    <rPh sb="18" eb="19">
      <t>ヒト</t>
    </rPh>
    <phoneticPr fontId="2"/>
  </si>
  <si>
    <t>身体日中１．０・夜間２．０</t>
    <rPh sb="0" eb="2">
      <t>シンタイ</t>
    </rPh>
    <phoneticPr fontId="2"/>
  </si>
  <si>
    <t>身体日中１．０・夜間２．０・３級・２人</t>
    <rPh sb="0" eb="2">
      <t>シンタイ</t>
    </rPh>
    <rPh sb="15" eb="16">
      <t>キュウ</t>
    </rPh>
    <rPh sb="18" eb="19">
      <t>ヒト</t>
    </rPh>
    <phoneticPr fontId="2"/>
  </si>
  <si>
    <t>身体日中１．５・夜間０．５</t>
    <rPh sb="0" eb="2">
      <t>シンタイ</t>
    </rPh>
    <phoneticPr fontId="2"/>
  </si>
  <si>
    <t>身体日中１．５・夜間０．５・３級・２人</t>
    <rPh sb="0" eb="2">
      <t>シンタイ</t>
    </rPh>
    <rPh sb="15" eb="16">
      <t>キュウ</t>
    </rPh>
    <rPh sb="18" eb="19">
      <t>ヒト</t>
    </rPh>
    <phoneticPr fontId="2"/>
  </si>
  <si>
    <t>身体日中１．５・夜間１．０</t>
    <rPh sb="0" eb="2">
      <t>シンタイ</t>
    </rPh>
    <phoneticPr fontId="2"/>
  </si>
  <si>
    <t>身体日中１．５・夜間１．０・３級・２人</t>
    <rPh sb="0" eb="2">
      <t>シンタイ</t>
    </rPh>
    <rPh sb="15" eb="16">
      <t>キュウ</t>
    </rPh>
    <rPh sb="18" eb="19">
      <t>ヒト</t>
    </rPh>
    <phoneticPr fontId="2"/>
  </si>
  <si>
    <t>身体日中１．５・夜間１．５</t>
    <rPh sb="0" eb="2">
      <t>シンタイ</t>
    </rPh>
    <phoneticPr fontId="2"/>
  </si>
  <si>
    <t>(１)早朝
 ３０分未満</t>
    <rPh sb="3" eb="5">
      <t>ソウチョウ</t>
    </rPh>
    <rPh sb="9" eb="10">
      <t>フン</t>
    </rPh>
    <rPh sb="10" eb="12">
      <t>ミマン</t>
    </rPh>
    <phoneticPr fontId="2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</si>
  <si>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</si>
  <si>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身体深夜１．５・日中１．５・３級・２人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</si>
  <si>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身体深夜２．０・日中０．５</t>
    <rPh sb="0" eb="2">
      <t>シンタイ</t>
    </rPh>
    <rPh sb="2" eb="4">
      <t>シンヤ</t>
    </rPh>
    <phoneticPr fontId="2"/>
  </si>
  <si>
    <t>身体深夜２．０・日中０．５・２人</t>
    <rPh sb="0" eb="2">
      <t>シンタイ</t>
    </rPh>
    <rPh sb="2" eb="4">
      <t>シンヤ</t>
    </rPh>
    <rPh sb="15" eb="16">
      <t>ヒト</t>
    </rPh>
    <phoneticPr fontId="2"/>
  </si>
  <si>
    <t>身体深夜２．０・日中０．５・３級</t>
    <rPh sb="0" eb="2">
      <t>シンタイ</t>
    </rPh>
    <rPh sb="2" eb="4">
      <t>シンヤ</t>
    </rPh>
    <rPh sb="15" eb="16">
      <t>キュウ</t>
    </rPh>
    <phoneticPr fontId="2"/>
  </si>
  <si>
    <t>身体深夜２．０・日中０．５・３級・２人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</si>
  <si>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身体深夜２．０・日中１．０</t>
    <rPh sb="0" eb="2">
      <t>シンタイ</t>
    </rPh>
    <rPh sb="2" eb="4">
      <t>シンヤ</t>
    </rPh>
    <phoneticPr fontId="2"/>
  </si>
  <si>
    <t>家事日中１０．０</t>
    <rPh sb="2" eb="3">
      <t>ヒ</t>
    </rPh>
    <rPh sb="3" eb="4">
      <t>チュウ</t>
    </rPh>
    <phoneticPr fontId="2"/>
  </si>
  <si>
    <t>家事日中１０．０・２人</t>
    <rPh sb="2" eb="3">
      <t>ヒ</t>
    </rPh>
    <rPh sb="3" eb="4">
      <t>チュウ</t>
    </rPh>
    <rPh sb="10" eb="11">
      <t>ヒト</t>
    </rPh>
    <phoneticPr fontId="2"/>
  </si>
  <si>
    <t>家事日中１０．０・３級</t>
    <rPh sb="2" eb="3">
      <t>ヒ</t>
    </rPh>
    <rPh sb="3" eb="4">
      <t>チュウ</t>
    </rPh>
    <rPh sb="10" eb="11">
      <t>キュウ</t>
    </rPh>
    <phoneticPr fontId="2"/>
  </si>
  <si>
    <t>家事日中１０．０・３級・２人</t>
    <rPh sb="2" eb="3">
      <t>ヒ</t>
    </rPh>
    <rPh sb="3" eb="4">
      <t>チュウ</t>
    </rPh>
    <rPh sb="13" eb="14">
      <t>ヒト</t>
    </rPh>
    <phoneticPr fontId="2"/>
  </si>
  <si>
    <t>家事日中１０．５</t>
    <rPh sb="2" eb="3">
      <t>ヒ</t>
    </rPh>
    <rPh sb="3" eb="4">
      <t>チュウ</t>
    </rPh>
    <phoneticPr fontId="2"/>
  </si>
  <si>
    <t>家事日中１０．５・２人</t>
    <rPh sb="2" eb="3">
      <t>ヒ</t>
    </rPh>
    <rPh sb="3" eb="4">
      <t>チュウ</t>
    </rPh>
    <rPh sb="10" eb="11">
      <t>ヒト</t>
    </rPh>
    <phoneticPr fontId="2"/>
  </si>
  <si>
    <t>家事日中１０．５・３級</t>
    <rPh sb="2" eb="3">
      <t>ヒ</t>
    </rPh>
    <rPh sb="3" eb="4">
      <t>チュウ</t>
    </rPh>
    <rPh sb="10" eb="11">
      <t>キュウ</t>
    </rPh>
    <phoneticPr fontId="2"/>
  </si>
  <si>
    <t>家事日中１０．５・３級・２人</t>
    <rPh sb="2" eb="3">
      <t>ヒ</t>
    </rPh>
    <rPh sb="3" eb="4">
      <t>チュウ</t>
    </rPh>
    <rPh sb="13" eb="14">
      <t>ヒト</t>
    </rPh>
    <phoneticPr fontId="2"/>
  </si>
  <si>
    <t>ハ　家事援助　（早朝のみ）</t>
    <rPh sb="2" eb="4">
      <t>カジ</t>
    </rPh>
    <rPh sb="4" eb="6">
      <t>エンジョ</t>
    </rPh>
    <rPh sb="8" eb="10">
      <t>ソウチョウ</t>
    </rPh>
    <phoneticPr fontId="2"/>
  </si>
  <si>
    <t>家事早朝０．５・２人</t>
    <rPh sb="9" eb="10">
      <t>ヒト</t>
    </rPh>
    <phoneticPr fontId="2"/>
  </si>
  <si>
    <t>家事早朝０．５・３級</t>
    <rPh sb="9" eb="10">
      <t>キュウ</t>
    </rPh>
    <phoneticPr fontId="2"/>
  </si>
  <si>
    <t>家事早朝０．５・３級・２人</t>
    <rPh sb="12" eb="13">
      <t>ヒト</t>
    </rPh>
    <phoneticPr fontId="2"/>
  </si>
  <si>
    <t>(2)早朝
 ３０分以上
　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</si>
  <si>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家事早朝１．０・２人</t>
    <rPh sb="9" eb="10">
      <t>ヒト</t>
    </rPh>
    <phoneticPr fontId="2"/>
  </si>
  <si>
    <t>家事早朝１．０・３級</t>
    <rPh sb="9" eb="10">
      <t>キュウ</t>
    </rPh>
    <phoneticPr fontId="2"/>
  </si>
  <si>
    <t>家事早朝１．０・３級・２人</t>
    <rPh sb="12" eb="13">
      <t>ヒト</t>
    </rPh>
    <phoneticPr fontId="2"/>
  </si>
  <si>
    <t>家事早朝１．５・２人</t>
    <rPh sb="9" eb="10">
      <t>ヒト</t>
    </rPh>
    <phoneticPr fontId="2"/>
  </si>
  <si>
    <t>家事早朝１．５・３級</t>
    <rPh sb="9" eb="10">
      <t>キュウ</t>
    </rPh>
    <phoneticPr fontId="2"/>
  </si>
  <si>
    <t>家事早朝１．５・３級・２人</t>
    <rPh sb="12" eb="13">
      <t>ヒト</t>
    </rPh>
    <phoneticPr fontId="2"/>
  </si>
  <si>
    <t>家事早朝２．０・２人</t>
    <rPh sb="9" eb="10">
      <t>ヒト</t>
    </rPh>
    <phoneticPr fontId="2"/>
  </si>
  <si>
    <t>家事早朝２．０・３級</t>
    <rPh sb="9" eb="10">
      <t>キュウ</t>
    </rPh>
    <phoneticPr fontId="2"/>
  </si>
  <si>
    <t>家事早朝２．０・３級・２人</t>
    <rPh sb="12" eb="13">
      <t>ヒト</t>
    </rPh>
    <phoneticPr fontId="2"/>
  </si>
  <si>
    <t>家事早朝２．５・２人</t>
    <rPh sb="9" eb="10">
      <t>ヒト</t>
    </rPh>
    <phoneticPr fontId="2"/>
  </si>
  <si>
    <t>家事早朝２．５・３級</t>
    <rPh sb="9" eb="10">
      <t>キュウ</t>
    </rPh>
    <phoneticPr fontId="2"/>
  </si>
  <si>
    <t>家事早朝２．５・３級・２人</t>
    <rPh sb="12" eb="13">
      <t>ヒト</t>
    </rPh>
    <phoneticPr fontId="2"/>
  </si>
  <si>
    <t>ハ　家事援助　（夜間のみ）</t>
    <rPh sb="2" eb="4">
      <t>カジ</t>
    </rPh>
    <rPh sb="4" eb="6">
      <t>エンジョ</t>
    </rPh>
    <rPh sb="8" eb="10">
      <t>ヤカン</t>
    </rPh>
    <phoneticPr fontId="2"/>
  </si>
  <si>
    <t>家事夜間０．５・２人</t>
    <rPh sb="9" eb="10">
      <t>ヒト</t>
    </rPh>
    <phoneticPr fontId="2"/>
  </si>
  <si>
    <t>家事夜間０．５・３級</t>
    <rPh sb="9" eb="10">
      <t>キュウ</t>
    </rPh>
    <phoneticPr fontId="2"/>
  </si>
  <si>
    <t>家事夜間０．５・３級・２人</t>
    <rPh sb="12" eb="13">
      <t>ヒト</t>
    </rPh>
    <phoneticPr fontId="2"/>
  </si>
  <si>
    <t>家事夜間１．０・２人</t>
    <rPh sb="9" eb="10">
      <t>ヒト</t>
    </rPh>
    <phoneticPr fontId="2"/>
  </si>
  <si>
    <t>家事夜間１．０・３級</t>
    <rPh sb="9" eb="10">
      <t>キュウ</t>
    </rPh>
    <phoneticPr fontId="2"/>
  </si>
  <si>
    <t>家事夜間１．０・３級・２人</t>
    <rPh sb="12" eb="13">
      <t>ヒト</t>
    </rPh>
    <phoneticPr fontId="2"/>
  </si>
  <si>
    <t>家事夜間１．５・２人</t>
    <rPh sb="9" eb="10">
      <t>ヒト</t>
    </rPh>
    <phoneticPr fontId="2"/>
  </si>
  <si>
    <t>家事夜間１．５・３級</t>
    <rPh sb="9" eb="10">
      <t>キュウ</t>
    </rPh>
    <phoneticPr fontId="2"/>
  </si>
  <si>
    <t>２人目の居宅介護従業者による場合</t>
    <phoneticPr fontId="2"/>
  </si>
  <si>
    <t>サービスコード</t>
    <phoneticPr fontId="2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</si>
  <si>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</si>
  <si>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</si>
  <si>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</si>
  <si>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</si>
  <si>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身体日中１．５・３級・２人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</si>
  <si>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身体早朝１．０・３級・２人</t>
    <rPh sb="0" eb="2">
      <t>シンタイ</t>
    </rPh>
    <rPh sb="12" eb="13">
      <t>ヒト</t>
    </rPh>
    <phoneticPr fontId="2"/>
  </si>
  <si>
    <t>身体早朝１．５・３級・２人</t>
    <rPh sb="0" eb="2">
      <t>シンタイ</t>
    </rPh>
    <rPh sb="12" eb="13">
      <t>ヒト</t>
    </rPh>
    <phoneticPr fontId="2"/>
  </si>
  <si>
    <t>身体早朝２．０・３級・２人</t>
    <rPh sb="0" eb="2">
      <t>シンタイ</t>
    </rPh>
    <rPh sb="12" eb="13">
      <t>ヒト</t>
    </rPh>
    <phoneticPr fontId="2"/>
  </si>
  <si>
    <t>身体早朝２．５・３級・２人</t>
    <rPh sb="0" eb="2">
      <t>シンタイ</t>
    </rPh>
    <rPh sb="12" eb="13">
      <t>ヒト</t>
    </rPh>
    <phoneticPr fontId="2"/>
  </si>
  <si>
    <t>身体夜間０．５・３級・２人</t>
    <rPh sb="0" eb="2">
      <t>シンタイ</t>
    </rPh>
    <rPh sb="12" eb="13">
      <t>ヒト</t>
    </rPh>
    <phoneticPr fontId="2"/>
  </si>
  <si>
    <t>身体夜間１．０・３級・２人</t>
    <rPh sb="0" eb="2">
      <t>シンタイ</t>
    </rPh>
    <rPh sb="12" eb="13">
      <t>ヒト</t>
    </rPh>
    <phoneticPr fontId="2"/>
  </si>
  <si>
    <t>身体夜間１．５・３級・２人</t>
    <rPh sb="0" eb="2">
      <t>シンタイ</t>
    </rPh>
    <rPh sb="12" eb="13">
      <t>ヒト</t>
    </rPh>
    <phoneticPr fontId="2"/>
  </si>
  <si>
    <t>身体夜間２．０・３級・２人</t>
    <rPh sb="0" eb="2">
      <t>シンタイ</t>
    </rPh>
    <rPh sb="12" eb="13">
      <t>ヒト</t>
    </rPh>
    <phoneticPr fontId="2"/>
  </si>
  <si>
    <t>身体夜間２．５・３級・２人</t>
    <rPh sb="0" eb="2">
      <t>シンタイ</t>
    </rPh>
    <rPh sb="12" eb="13">
      <t>ヒト</t>
    </rPh>
    <phoneticPr fontId="2"/>
  </si>
  <si>
    <t>身体夜間３．０・３級・２人</t>
    <rPh sb="0" eb="2">
      <t>シンタイ</t>
    </rPh>
    <rPh sb="12" eb="13">
      <t>ヒト</t>
    </rPh>
    <phoneticPr fontId="2"/>
  </si>
  <si>
    <t>身体夜間３．５・３級・２人</t>
    <rPh sb="0" eb="2">
      <t>シンタイ</t>
    </rPh>
    <rPh sb="12" eb="13">
      <t>ヒト</t>
    </rPh>
    <phoneticPr fontId="2"/>
  </si>
  <si>
    <t>身体夜間４．０・３級・２人</t>
    <rPh sb="0" eb="2">
      <t>シンタイ</t>
    </rPh>
    <rPh sb="12" eb="13">
      <t>ヒト</t>
    </rPh>
    <phoneticPr fontId="2"/>
  </si>
  <si>
    <t>身体夜間４．５・３級・２人</t>
    <rPh sb="0" eb="2">
      <t>シンタイ</t>
    </rPh>
    <rPh sb="12" eb="13">
      <t>ヒト</t>
    </rPh>
    <phoneticPr fontId="2"/>
  </si>
  <si>
    <t>身体早朝０．５・３級・２人</t>
    <rPh sb="0" eb="2">
      <t>シンタイ</t>
    </rPh>
    <rPh sb="12" eb="13">
      <t>ヒト</t>
    </rPh>
    <phoneticPr fontId="2"/>
  </si>
  <si>
    <t>身体深夜０．５・３級・２人</t>
    <rPh sb="0" eb="2">
      <t>シンタイ</t>
    </rPh>
    <rPh sb="12" eb="13">
      <t>ヒト</t>
    </rPh>
    <phoneticPr fontId="2"/>
  </si>
  <si>
    <t>身体深夜１．５・３級・２人</t>
    <rPh sb="0" eb="2">
      <t>シンタイ</t>
    </rPh>
    <rPh sb="12" eb="13">
      <t>ヒト</t>
    </rPh>
    <phoneticPr fontId="2"/>
  </si>
  <si>
    <t>身体深夜２．０・３級・２人</t>
    <rPh sb="0" eb="2">
      <t>シンタイ</t>
    </rPh>
    <rPh sb="12" eb="13">
      <t>ヒト</t>
    </rPh>
    <phoneticPr fontId="2"/>
  </si>
  <si>
    <t>身体深夜２．５・３級・２人</t>
    <rPh sb="0" eb="2">
      <t>シンタイ</t>
    </rPh>
    <rPh sb="12" eb="13">
      <t>ヒト</t>
    </rPh>
    <phoneticPr fontId="2"/>
  </si>
  <si>
    <t>身体深夜３．０・３級・２人</t>
    <rPh sb="0" eb="2">
      <t>シンタイ</t>
    </rPh>
    <rPh sb="12" eb="13">
      <t>ヒト</t>
    </rPh>
    <phoneticPr fontId="2"/>
  </si>
  <si>
    <t>身体早朝０．５・日中１．５・３級</t>
    <rPh sb="0" eb="2">
      <t>シンタイ</t>
    </rPh>
    <phoneticPr fontId="2"/>
  </si>
  <si>
    <t>身体早朝０．５・日中２．０・３級</t>
    <rPh sb="0" eb="2">
      <t>シンタイ</t>
    </rPh>
    <phoneticPr fontId="2"/>
  </si>
  <si>
    <t>身体早朝０．５・日中２．５・３級</t>
    <rPh sb="0" eb="2">
      <t>シンタイ</t>
    </rPh>
    <phoneticPr fontId="2"/>
  </si>
  <si>
    <t>身体早朝１．０・日中０．５・３級</t>
    <rPh sb="0" eb="2">
      <t>シンタイ</t>
    </rPh>
    <phoneticPr fontId="2"/>
  </si>
  <si>
    <t>身体早朝１．０・日中１．０・３級</t>
    <rPh sb="0" eb="2">
      <t>シンタイ</t>
    </rPh>
    <phoneticPr fontId="2"/>
  </si>
  <si>
    <t>身体早朝１．０・日中１．５・３級</t>
    <rPh sb="0" eb="2">
      <t>シンタイ</t>
    </rPh>
    <phoneticPr fontId="2"/>
  </si>
  <si>
    <t>身体早朝１．０・日中２．０・３級</t>
    <rPh sb="0" eb="2">
      <t>シンタイ</t>
    </rPh>
    <phoneticPr fontId="2"/>
  </si>
  <si>
    <t>身体早朝１．５・日中０．５・３級</t>
    <rPh sb="0" eb="2">
      <t>シンタイ</t>
    </rPh>
    <phoneticPr fontId="2"/>
  </si>
  <si>
    <t>身体早朝１．５・日中１．０・３級</t>
    <rPh sb="0" eb="2">
      <t>シンタイ</t>
    </rPh>
    <phoneticPr fontId="2"/>
  </si>
  <si>
    <t>身体早朝１．５・日中１．５・３級</t>
    <rPh sb="0" eb="2">
      <t>シンタイ</t>
    </rPh>
    <phoneticPr fontId="2"/>
  </si>
  <si>
    <t>身体早朝２．０・日中０．５・３級</t>
    <rPh sb="0" eb="2">
      <t>シンタイ</t>
    </rPh>
    <phoneticPr fontId="2"/>
  </si>
  <si>
    <t>身体早朝２．０・日中１．０・３級</t>
    <rPh sb="0" eb="2">
      <t>シンタイ</t>
    </rPh>
    <phoneticPr fontId="2"/>
  </si>
  <si>
    <t>・・・</t>
    <phoneticPr fontId="2"/>
  </si>
  <si>
    <t>１</t>
    <phoneticPr fontId="2"/>
  </si>
  <si>
    <t>家事深夜増１．０</t>
    <rPh sb="4" eb="5">
      <t>ゾウ</t>
    </rPh>
    <phoneticPr fontId="2"/>
  </si>
  <si>
    <t>家事深夜増１．０・２人</t>
    <rPh sb="4" eb="5">
      <t>ゾウ</t>
    </rPh>
    <rPh sb="10" eb="11">
      <t>ヒト</t>
    </rPh>
    <phoneticPr fontId="2"/>
  </si>
  <si>
    <t>家事深夜増１．０・３級</t>
    <rPh sb="4" eb="5">
      <t>ゾウ</t>
    </rPh>
    <rPh sb="10" eb="11">
      <t>キュウ</t>
    </rPh>
    <phoneticPr fontId="2"/>
  </si>
  <si>
    <t>家事深夜増１．０・３級・２人</t>
    <rPh sb="4" eb="5">
      <t>ゾウ</t>
    </rPh>
    <rPh sb="10" eb="11">
      <t>キュウ</t>
    </rPh>
    <rPh sb="13" eb="14">
      <t>ヒト</t>
    </rPh>
    <phoneticPr fontId="2"/>
  </si>
  <si>
    <t>家事深夜増１．５</t>
    <rPh sb="4" eb="5">
      <t>ゾウ</t>
    </rPh>
    <phoneticPr fontId="2"/>
  </si>
  <si>
    <t>家事深夜増１．５・２人</t>
    <rPh sb="4" eb="5">
      <t>ゾウ</t>
    </rPh>
    <rPh sb="10" eb="11">
      <t>ヒト</t>
    </rPh>
    <phoneticPr fontId="2"/>
  </si>
  <si>
    <t>家事深夜増１．５・３級</t>
    <rPh sb="4" eb="5">
      <t>ゾウ</t>
    </rPh>
    <rPh sb="10" eb="11">
      <t>キュウ</t>
    </rPh>
    <phoneticPr fontId="2"/>
  </si>
  <si>
    <t>家事深夜増１．５・３級・２人</t>
    <rPh sb="4" eb="5">
      <t>ゾウ</t>
    </rPh>
    <rPh sb="10" eb="11">
      <t>キュウ</t>
    </rPh>
    <rPh sb="13" eb="14">
      <t>ヒト</t>
    </rPh>
    <phoneticPr fontId="2"/>
  </si>
  <si>
    <t>家事深夜増２．０</t>
    <rPh sb="4" eb="5">
      <t>ゾウ</t>
    </rPh>
    <phoneticPr fontId="2"/>
  </si>
  <si>
    <t>家事深夜増２．０・２人</t>
    <rPh sb="4" eb="5">
      <t>ゾウ</t>
    </rPh>
    <rPh sb="10" eb="11">
      <t>ヒト</t>
    </rPh>
    <phoneticPr fontId="2"/>
  </si>
  <si>
    <t>家事深夜増２．０・３級</t>
    <rPh sb="4" eb="5">
      <t>ゾウ</t>
    </rPh>
    <rPh sb="10" eb="11">
      <t>キュウ</t>
    </rPh>
    <phoneticPr fontId="2"/>
  </si>
  <si>
    <t>家事深夜増２．０・３級・２人</t>
    <rPh sb="4" eb="5">
      <t>ゾウ</t>
    </rPh>
    <rPh sb="10" eb="11">
      <t>キュウ</t>
    </rPh>
    <rPh sb="13" eb="14">
      <t>ヒト</t>
    </rPh>
    <phoneticPr fontId="2"/>
  </si>
  <si>
    <t>家事深夜増２．５</t>
    <rPh sb="4" eb="5">
      <t>ゾウ</t>
    </rPh>
    <phoneticPr fontId="2"/>
  </si>
  <si>
    <t>家事深夜増２．５・２人</t>
    <rPh sb="4" eb="5">
      <t>ゾウ</t>
    </rPh>
    <rPh sb="10" eb="11">
      <t>ヒト</t>
    </rPh>
    <phoneticPr fontId="2"/>
  </si>
  <si>
    <t>家事深夜増２．５・３級</t>
    <rPh sb="4" eb="5">
      <t>ゾウ</t>
    </rPh>
    <rPh sb="10" eb="11">
      <t>キュウ</t>
    </rPh>
    <phoneticPr fontId="2"/>
  </si>
  <si>
    <t>家事深夜増２．５・３級・２人</t>
    <rPh sb="4" eb="5">
      <t>ゾウ</t>
    </rPh>
    <rPh sb="10" eb="11">
      <t>キュウ</t>
    </rPh>
    <rPh sb="13" eb="14">
      <t>ヒト</t>
    </rPh>
    <phoneticPr fontId="2"/>
  </si>
  <si>
    <t>家事深夜増５．５</t>
    <rPh sb="4" eb="5">
      <t>ゾウ</t>
    </rPh>
    <phoneticPr fontId="2"/>
  </si>
  <si>
    <t>家事深夜増５．５・２人</t>
    <rPh sb="4" eb="5">
      <t>ゾウ</t>
    </rPh>
    <rPh sb="10" eb="11">
      <t>ヒト</t>
    </rPh>
    <phoneticPr fontId="2"/>
  </si>
  <si>
    <t>家事深夜増５．５・３級</t>
    <rPh sb="4" eb="5">
      <t>ゾウ</t>
    </rPh>
    <rPh sb="10" eb="11">
      <t>キュウ</t>
    </rPh>
    <phoneticPr fontId="2"/>
  </si>
  <si>
    <t>家事深夜増５．５・３級・２人</t>
    <rPh sb="4" eb="5">
      <t>ゾウ</t>
    </rPh>
    <rPh sb="10" eb="11">
      <t>キュウ</t>
    </rPh>
    <rPh sb="13" eb="14">
      <t>ヒト</t>
    </rPh>
    <phoneticPr fontId="2"/>
  </si>
  <si>
    <t>家事深夜増６．０</t>
    <rPh sb="4" eb="5">
      <t>ゾウ</t>
    </rPh>
    <phoneticPr fontId="2"/>
  </si>
  <si>
    <t>家事深夜増６．０・２人</t>
    <rPh sb="4" eb="5">
      <t>ゾウ</t>
    </rPh>
    <rPh sb="10" eb="11">
      <t>ヒト</t>
    </rPh>
    <phoneticPr fontId="2"/>
  </si>
  <si>
    <t>家事深夜増６．０・３級</t>
    <rPh sb="4" eb="5">
      <t>ゾウ</t>
    </rPh>
    <rPh sb="10" eb="11">
      <t>キュウ</t>
    </rPh>
    <phoneticPr fontId="2"/>
  </si>
  <si>
    <t>家事深夜増６．０・３級・２人</t>
    <rPh sb="4" eb="5">
      <t>ゾウ</t>
    </rPh>
    <rPh sb="10" eb="11">
      <t>キュウ</t>
    </rPh>
    <rPh sb="13" eb="14">
      <t>ヒト</t>
    </rPh>
    <phoneticPr fontId="2"/>
  </si>
  <si>
    <t>家事深夜増６．５</t>
    <rPh sb="4" eb="5">
      <t>ゾウ</t>
    </rPh>
    <phoneticPr fontId="2"/>
  </si>
  <si>
    <t>家事深夜増６．５・２人</t>
    <rPh sb="4" eb="5">
      <t>ゾウ</t>
    </rPh>
    <rPh sb="10" eb="11">
      <t>ヒト</t>
    </rPh>
    <phoneticPr fontId="2"/>
  </si>
  <si>
    <t>家事深夜増６．５・３級</t>
    <rPh sb="4" eb="5">
      <t>ゾウ</t>
    </rPh>
    <rPh sb="10" eb="11">
      <t>キュウ</t>
    </rPh>
    <phoneticPr fontId="2"/>
  </si>
  <si>
    <t>家事深夜増６．５・３級・２人</t>
    <rPh sb="4" eb="5">
      <t>ゾウ</t>
    </rPh>
    <rPh sb="10" eb="11">
      <t>キュウ</t>
    </rPh>
    <rPh sb="13" eb="14">
      <t>ヒト</t>
    </rPh>
    <phoneticPr fontId="2"/>
  </si>
  <si>
    <t>サービスコード</t>
    <phoneticPr fontId="2"/>
  </si>
  <si>
    <t>サービスコード</t>
    <phoneticPr fontId="2"/>
  </si>
  <si>
    <t>家事早朝０．５</t>
    <phoneticPr fontId="2"/>
  </si>
  <si>
    <t>２人目の居宅介護従事者による場合</t>
    <phoneticPr fontId="2"/>
  </si>
  <si>
    <t>×</t>
    <phoneticPr fontId="2"/>
  </si>
  <si>
    <t>行われる場合</t>
    <phoneticPr fontId="2"/>
  </si>
  <si>
    <t>家事早朝１．０</t>
    <phoneticPr fontId="2"/>
  </si>
  <si>
    <t>家事早朝１．５</t>
    <phoneticPr fontId="2"/>
  </si>
  <si>
    <t>家事早朝２．０</t>
    <phoneticPr fontId="2"/>
  </si>
  <si>
    <t>家事早朝２．５</t>
    <phoneticPr fontId="2"/>
  </si>
  <si>
    <t>家事夜間０．５</t>
    <phoneticPr fontId="2"/>
  </si>
  <si>
    <t>家事夜間１．０</t>
    <phoneticPr fontId="2"/>
  </si>
  <si>
    <t>家事夜間１．５</t>
    <phoneticPr fontId="2"/>
  </si>
  <si>
    <t>家事夜間２．０</t>
    <phoneticPr fontId="2"/>
  </si>
  <si>
    <t>家事夜間２．５</t>
    <phoneticPr fontId="2"/>
  </si>
  <si>
    <t>家事夜間３．０</t>
    <phoneticPr fontId="2"/>
  </si>
  <si>
    <t>家事夜間３．５</t>
    <phoneticPr fontId="2"/>
  </si>
  <si>
    <t>身体日中０．５・夜間０．５・２人</t>
    <rPh sb="0" eb="2">
      <t>シンタイ</t>
    </rPh>
    <phoneticPr fontId="2"/>
  </si>
  <si>
    <t>身体日跨増深夜０．５・深夜１．０・２人</t>
    <phoneticPr fontId="2"/>
  </si>
  <si>
    <t>身体日跨増深夜０．５・深夜１．５・２人</t>
    <phoneticPr fontId="2"/>
  </si>
  <si>
    <t>身体日跨増深夜０．５・深夜２．０・２人</t>
    <phoneticPr fontId="2"/>
  </si>
  <si>
    <t>身体日跨増深夜０．５・深夜２．５・２人</t>
    <phoneticPr fontId="2"/>
  </si>
  <si>
    <t>身体日跨増深夜１．０・深夜０．５・２人</t>
    <phoneticPr fontId="2"/>
  </si>
  <si>
    <t>身体日跨増深夜１．０・深夜１．０・２人</t>
    <phoneticPr fontId="2"/>
  </si>
  <si>
    <t>身体日跨増深夜１．０・深夜１．５・２人</t>
    <phoneticPr fontId="2"/>
  </si>
  <si>
    <t>身体深夜１．５・早朝１．０・２人</t>
    <rPh sb="0" eb="2">
      <t>シンタイ</t>
    </rPh>
    <rPh sb="8" eb="10">
      <t>ソウチョウ</t>
    </rPh>
    <phoneticPr fontId="2"/>
  </si>
  <si>
    <t>身体深夜１．５・早朝１．５・２人</t>
    <rPh sb="0" eb="2">
      <t>シンタイ</t>
    </rPh>
    <rPh sb="8" eb="10">
      <t>ソウチョウ</t>
    </rPh>
    <phoneticPr fontId="2"/>
  </si>
  <si>
    <t>身体深夜２．０・早朝０．５・２人</t>
    <rPh sb="0" eb="2">
      <t>シンタイ</t>
    </rPh>
    <rPh sb="8" eb="10">
      <t>ソウチョウ</t>
    </rPh>
    <phoneticPr fontId="2"/>
  </si>
  <si>
    <t>身体深夜２．０・早朝１．０・２人</t>
    <rPh sb="0" eb="2">
      <t>シンタイ</t>
    </rPh>
    <rPh sb="8" eb="10">
      <t>ソウチョウ</t>
    </rPh>
    <phoneticPr fontId="2"/>
  </si>
  <si>
    <t>身体深夜２．５・早朝０．５・２人</t>
    <rPh sb="0" eb="2">
      <t>シンタイ</t>
    </rPh>
    <rPh sb="8" eb="10">
      <t>ソウチョウ</t>
    </rPh>
    <phoneticPr fontId="2"/>
  </si>
  <si>
    <t>家事日中０．５・３級</t>
    <rPh sb="2" eb="3">
      <t>ヒ</t>
    </rPh>
    <rPh sb="3" eb="4">
      <t>チュウ</t>
    </rPh>
    <rPh sb="9" eb="10">
      <t>キュウ</t>
    </rPh>
    <phoneticPr fontId="2"/>
  </si>
  <si>
    <t>家事日中０．５・３級・２人</t>
    <rPh sb="2" eb="3">
      <t>ヒ</t>
    </rPh>
    <rPh sb="3" eb="4">
      <t>チュウ</t>
    </rPh>
    <rPh sb="12" eb="13">
      <t>ヒト</t>
    </rPh>
    <phoneticPr fontId="2"/>
  </si>
  <si>
    <t>家事日中１．０</t>
    <rPh sb="2" eb="3">
      <t>ヒ</t>
    </rPh>
    <rPh sb="3" eb="4">
      <t>チュウ</t>
    </rPh>
    <phoneticPr fontId="2"/>
  </si>
  <si>
    <t>家事日中１．０・２人</t>
    <rPh sb="2" eb="3">
      <t>ヒ</t>
    </rPh>
    <rPh sb="3" eb="4">
      <t>チュウ</t>
    </rPh>
    <rPh sb="9" eb="10">
      <t>ヒト</t>
    </rPh>
    <phoneticPr fontId="2"/>
  </si>
  <si>
    <t>家事日中１．０・３級</t>
    <rPh sb="2" eb="3">
      <t>ヒ</t>
    </rPh>
    <rPh sb="3" eb="4">
      <t>チュウ</t>
    </rPh>
    <rPh sb="9" eb="10">
      <t>キュウ</t>
    </rPh>
    <phoneticPr fontId="2"/>
  </si>
  <si>
    <t>家事日中１．０・３級・２人</t>
    <rPh sb="2" eb="3">
      <t>ヒ</t>
    </rPh>
    <rPh sb="3" eb="4">
      <t>チュウ</t>
    </rPh>
    <rPh sb="12" eb="13">
      <t>ヒト</t>
    </rPh>
    <phoneticPr fontId="2"/>
  </si>
  <si>
    <t>家事日中１．５</t>
    <rPh sb="2" eb="3">
      <t>ヒ</t>
    </rPh>
    <rPh sb="3" eb="4">
      <t>チュウ</t>
    </rPh>
    <phoneticPr fontId="2"/>
  </si>
  <si>
    <t>家事日中１．５・２人</t>
    <rPh sb="2" eb="3">
      <t>ヒ</t>
    </rPh>
    <rPh sb="3" eb="4">
      <t>チュウ</t>
    </rPh>
    <rPh sb="9" eb="10">
      <t>ヒト</t>
    </rPh>
    <phoneticPr fontId="2"/>
  </si>
  <si>
    <t>家事日中１．５・３級</t>
    <rPh sb="2" eb="3">
      <t>ヒ</t>
    </rPh>
    <rPh sb="3" eb="4">
      <t>チュウ</t>
    </rPh>
    <rPh sb="9" eb="10">
      <t>キュウ</t>
    </rPh>
    <phoneticPr fontId="2"/>
  </si>
  <si>
    <t>家事日中１．５・３級・２人</t>
    <rPh sb="2" eb="3">
      <t>ヒ</t>
    </rPh>
    <rPh sb="3" eb="4">
      <t>チュウ</t>
    </rPh>
    <rPh sb="12" eb="13">
      <t>ヒト</t>
    </rPh>
    <phoneticPr fontId="2"/>
  </si>
  <si>
    <t>家事日中２．０</t>
    <rPh sb="2" eb="3">
      <t>ヒ</t>
    </rPh>
    <rPh sb="3" eb="4">
      <t>チュウ</t>
    </rPh>
    <phoneticPr fontId="2"/>
  </si>
  <si>
    <t>家事日中２．０・２人</t>
    <rPh sb="2" eb="3">
      <t>ヒ</t>
    </rPh>
    <rPh sb="3" eb="4">
      <t>チュウ</t>
    </rPh>
    <rPh sb="9" eb="10">
      <t>ヒト</t>
    </rPh>
    <phoneticPr fontId="2"/>
  </si>
  <si>
    <t>家事日中２．０・３級</t>
    <rPh sb="2" eb="3">
      <t>ヒ</t>
    </rPh>
    <rPh sb="3" eb="4">
      <t>チュウ</t>
    </rPh>
    <rPh sb="9" eb="10">
      <t>キュウ</t>
    </rPh>
    <phoneticPr fontId="2"/>
  </si>
  <si>
    <t>家事日中２．０・３級・２人</t>
    <rPh sb="2" eb="3">
      <t>ヒ</t>
    </rPh>
    <rPh sb="3" eb="4">
      <t>チュウ</t>
    </rPh>
    <rPh sb="12" eb="13">
      <t>ヒト</t>
    </rPh>
    <phoneticPr fontId="2"/>
  </si>
  <si>
    <t>家事日中２．５</t>
    <rPh sb="2" eb="3">
      <t>ヒ</t>
    </rPh>
    <rPh sb="3" eb="4">
      <t>チュウ</t>
    </rPh>
    <phoneticPr fontId="2"/>
  </si>
  <si>
    <t>家事日中２．５・２人</t>
    <rPh sb="2" eb="3">
      <t>ヒ</t>
    </rPh>
    <rPh sb="3" eb="4">
      <t>チュウ</t>
    </rPh>
    <rPh sb="9" eb="10">
      <t>ヒト</t>
    </rPh>
    <phoneticPr fontId="2"/>
  </si>
  <si>
    <t>家事日中２．５・３級</t>
    <rPh sb="2" eb="3">
      <t>ヒ</t>
    </rPh>
    <rPh sb="3" eb="4">
      <t>チュウ</t>
    </rPh>
    <rPh sb="9" eb="10">
      <t>キュウ</t>
    </rPh>
    <phoneticPr fontId="2"/>
  </si>
  <si>
    <t>家事日中２．５・３級・２人</t>
    <rPh sb="2" eb="3">
      <t>ヒ</t>
    </rPh>
    <rPh sb="3" eb="4">
      <t>チュウ</t>
    </rPh>
    <rPh sb="12" eb="13">
      <t>ヒト</t>
    </rPh>
    <phoneticPr fontId="2"/>
  </si>
  <si>
    <t>家事日中３．０</t>
    <rPh sb="2" eb="3">
      <t>ヒ</t>
    </rPh>
    <rPh sb="3" eb="4">
      <t>チュウ</t>
    </rPh>
    <phoneticPr fontId="2"/>
  </si>
  <si>
    <t>家事日中３．０・２人</t>
    <rPh sb="2" eb="3">
      <t>ヒ</t>
    </rPh>
    <rPh sb="3" eb="4">
      <t>チュウ</t>
    </rPh>
    <rPh sb="9" eb="10">
      <t>ヒト</t>
    </rPh>
    <phoneticPr fontId="2"/>
  </si>
  <si>
    <t>家事日中３．０・３級</t>
    <rPh sb="2" eb="3">
      <t>ヒ</t>
    </rPh>
    <rPh sb="3" eb="4">
      <t>チュウ</t>
    </rPh>
    <rPh sb="9" eb="10">
      <t>キュウ</t>
    </rPh>
    <phoneticPr fontId="2"/>
  </si>
  <si>
    <t>家事日中３．０・３級・２人</t>
    <rPh sb="2" eb="3">
      <t>ヒ</t>
    </rPh>
    <rPh sb="3" eb="4">
      <t>チュウ</t>
    </rPh>
    <rPh sb="12" eb="13">
      <t>ヒト</t>
    </rPh>
    <phoneticPr fontId="2"/>
  </si>
  <si>
    <t>家事日中３．５</t>
    <rPh sb="2" eb="3">
      <t>ヒ</t>
    </rPh>
    <rPh sb="3" eb="4">
      <t>チュウ</t>
    </rPh>
    <phoneticPr fontId="2"/>
  </si>
  <si>
    <t>家事日中３．５・２人</t>
    <rPh sb="2" eb="3">
      <t>ヒ</t>
    </rPh>
    <rPh sb="3" eb="4">
      <t>チュウ</t>
    </rPh>
    <rPh sb="9" eb="10">
      <t>ヒト</t>
    </rPh>
    <phoneticPr fontId="2"/>
  </si>
  <si>
    <t>家事日中３．５・３級</t>
    <rPh sb="2" eb="3">
      <t>ヒ</t>
    </rPh>
    <rPh sb="3" eb="4">
      <t>チュウ</t>
    </rPh>
    <rPh sb="9" eb="10">
      <t>キュウ</t>
    </rPh>
    <phoneticPr fontId="2"/>
  </si>
  <si>
    <t>家事日中３．５・３級・２人</t>
    <rPh sb="2" eb="3">
      <t>ヒ</t>
    </rPh>
    <rPh sb="3" eb="4">
      <t>チュウ</t>
    </rPh>
    <rPh sb="12" eb="13">
      <t>ヒト</t>
    </rPh>
    <phoneticPr fontId="2"/>
  </si>
  <si>
    <t>家事日中４．０</t>
    <rPh sb="2" eb="3">
      <t>ヒ</t>
    </rPh>
    <rPh sb="3" eb="4">
      <t>チュウ</t>
    </rPh>
    <phoneticPr fontId="2"/>
  </si>
  <si>
    <t>家事夜間増２．０・３級・２人</t>
    <rPh sb="4" eb="5">
      <t>ゾウ</t>
    </rPh>
    <rPh sb="10" eb="11">
      <t>キュウ</t>
    </rPh>
    <rPh sb="13" eb="14">
      <t>ヒト</t>
    </rPh>
    <phoneticPr fontId="2"/>
  </si>
  <si>
    <t>家事夜間増２．５</t>
    <rPh sb="4" eb="5">
      <t>ゾウ</t>
    </rPh>
    <phoneticPr fontId="2"/>
  </si>
  <si>
    <t>家事夜間増２．５・２人</t>
    <rPh sb="4" eb="5">
      <t>ゾウ</t>
    </rPh>
    <rPh sb="10" eb="11">
      <t>ヒト</t>
    </rPh>
    <phoneticPr fontId="2"/>
  </si>
  <si>
    <t>家事夜間増２．５・３級</t>
    <rPh sb="4" eb="5">
      <t>ゾウ</t>
    </rPh>
    <rPh sb="10" eb="11">
      <t>キュウ</t>
    </rPh>
    <phoneticPr fontId="2"/>
  </si>
  <si>
    <t>家事夜間増２．５・３級・２人</t>
    <rPh sb="4" eb="5">
      <t>ゾウ</t>
    </rPh>
    <rPh sb="10" eb="11">
      <t>キュウ</t>
    </rPh>
    <rPh sb="13" eb="14">
      <t>ヒト</t>
    </rPh>
    <phoneticPr fontId="2"/>
  </si>
  <si>
    <t>家事夜間増３．０</t>
    <rPh sb="4" eb="5">
      <t>ゾウ</t>
    </rPh>
    <phoneticPr fontId="2"/>
  </si>
  <si>
    <t>家事夜間増３．０・２人</t>
    <rPh sb="4" eb="5">
      <t>ゾウ</t>
    </rPh>
    <rPh sb="10" eb="11">
      <t>ヒト</t>
    </rPh>
    <phoneticPr fontId="2"/>
  </si>
  <si>
    <t>家事夜間増３．０・３級</t>
    <rPh sb="4" eb="5">
      <t>ゾウ</t>
    </rPh>
    <rPh sb="10" eb="11">
      <t>キュウ</t>
    </rPh>
    <phoneticPr fontId="2"/>
  </si>
  <si>
    <t>家事夜間増３．０・３級・２人</t>
    <rPh sb="4" eb="5">
      <t>ゾウ</t>
    </rPh>
    <rPh sb="10" eb="11">
      <t>キュウ</t>
    </rPh>
    <rPh sb="13" eb="14">
      <t>ヒト</t>
    </rPh>
    <phoneticPr fontId="2"/>
  </si>
  <si>
    <t>家事日中増５．０・２人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</si>
  <si>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家事日中増５．０・３級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</si>
  <si>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家事日中増５．０・３級・２人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</si>
  <si>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家事日中増５．５</t>
    <rPh sb="2" eb="3">
      <t>ヒ</t>
    </rPh>
    <rPh sb="3" eb="4">
      <t>チュウ</t>
    </rPh>
    <rPh sb="4" eb="5">
      <t>ゾウ</t>
    </rPh>
    <phoneticPr fontId="2"/>
  </si>
  <si>
    <t>家事夜間４．０</t>
    <phoneticPr fontId="2"/>
  </si>
  <si>
    <t>家事夜間４．５</t>
    <phoneticPr fontId="2"/>
  </si>
  <si>
    <t>サービスコード</t>
    <phoneticPr fontId="2"/>
  </si>
  <si>
    <t>家事深夜０．５</t>
    <phoneticPr fontId="2"/>
  </si>
  <si>
    <t>２人目の居宅介護従事者による場合</t>
    <phoneticPr fontId="2"/>
  </si>
  <si>
    <t>×</t>
    <phoneticPr fontId="2"/>
  </si>
  <si>
    <t>行われる場合</t>
    <phoneticPr fontId="2"/>
  </si>
  <si>
    <t>家事深夜１．０</t>
    <phoneticPr fontId="2"/>
  </si>
  <si>
    <t>家事深夜１．５</t>
    <phoneticPr fontId="2"/>
  </si>
  <si>
    <t>家事深夜２．０</t>
    <phoneticPr fontId="2"/>
  </si>
  <si>
    <t>家事深夜２．５</t>
    <phoneticPr fontId="2"/>
  </si>
  <si>
    <t>家事深夜３．０</t>
    <phoneticPr fontId="2"/>
  </si>
  <si>
    <t>家事深夜３．５</t>
    <phoneticPr fontId="2"/>
  </si>
  <si>
    <t>家事深夜４．０</t>
    <phoneticPr fontId="2"/>
  </si>
  <si>
    <t>家事深夜４．５</t>
    <phoneticPr fontId="2"/>
  </si>
  <si>
    <t>家事深夜５．０</t>
    <phoneticPr fontId="2"/>
  </si>
  <si>
    <t>家事深夜５．５</t>
    <phoneticPr fontId="2"/>
  </si>
  <si>
    <t>家事深夜６．０</t>
    <phoneticPr fontId="2"/>
  </si>
  <si>
    <t>家事深夜６．５</t>
    <phoneticPr fontId="2"/>
  </si>
  <si>
    <t>A</t>
    <phoneticPr fontId="2"/>
  </si>
  <si>
    <t>B</t>
    <phoneticPr fontId="2"/>
  </si>
  <si>
    <t>1回につき</t>
    <phoneticPr fontId="2"/>
  </si>
  <si>
    <t>２人目の居宅介護従事者による場合</t>
    <phoneticPr fontId="2"/>
  </si>
  <si>
    <t>家事早朝０．５・日中０．５</t>
    <phoneticPr fontId="2"/>
  </si>
  <si>
    <t>1回につき</t>
    <phoneticPr fontId="2"/>
  </si>
  <si>
    <t>家事早朝０．５・日中０．５・２人</t>
    <phoneticPr fontId="2"/>
  </si>
  <si>
    <t>２人目の居宅介護従事者による場合</t>
    <phoneticPr fontId="2"/>
  </si>
  <si>
    <t>家事早朝０．５・日中０．５・３級</t>
    <phoneticPr fontId="2"/>
  </si>
  <si>
    <t>行われる場合</t>
    <phoneticPr fontId="2"/>
  </si>
  <si>
    <t>×</t>
    <phoneticPr fontId="2"/>
  </si>
  <si>
    <t>２人目の居宅介護従事者による場合</t>
    <phoneticPr fontId="2"/>
  </si>
  <si>
    <t>家事早朝０．５・日中１．０</t>
    <phoneticPr fontId="2"/>
  </si>
  <si>
    <t>家事早朝０．５・日中１．０・２人</t>
    <phoneticPr fontId="2"/>
  </si>
  <si>
    <t>身体深夜０．５・早朝２．５・３級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</si>
  <si>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身体深夜１．０・早朝０．５・３級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</si>
  <si>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身体深夜１．０・早朝１．０・３級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</si>
  <si>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身体深夜１．０・早朝１．５・３級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</si>
  <si>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身体深夜１．０・早朝２．０・３級</t>
    <rPh sb="0" eb="2">
      <t>シンタイ</t>
    </rPh>
    <rPh sb="2" eb="4">
      <t>シンヤ</t>
    </rPh>
    <rPh sb="8" eb="10">
      <t>ソウチョウ</t>
    </rPh>
    <phoneticPr fontId="2"/>
  </si>
  <si>
    <t>身体深夜１．５・早朝０．５・３級</t>
    <rPh sb="0" eb="2">
      <t>シンタイ</t>
    </rPh>
    <rPh sb="8" eb="10">
      <t>ソウチョウ</t>
    </rPh>
    <phoneticPr fontId="2"/>
  </si>
  <si>
    <t>身体深夜１．５・早朝１．０・３級</t>
    <rPh sb="0" eb="2">
      <t>シンタイ</t>
    </rPh>
    <rPh sb="8" eb="10">
      <t>ソウチョウ</t>
    </rPh>
    <phoneticPr fontId="2"/>
  </si>
  <si>
    <t>身体深夜１．５・早朝１．５・３級</t>
    <rPh sb="0" eb="2">
      <t>シンタイ</t>
    </rPh>
    <rPh sb="8" eb="10">
      <t>ソウチョウ</t>
    </rPh>
    <phoneticPr fontId="2"/>
  </si>
  <si>
    <t>身体深夜２．０・早朝０．５・３級</t>
    <rPh sb="0" eb="2">
      <t>シンタイ</t>
    </rPh>
    <rPh sb="8" eb="10">
      <t>ソウチョウ</t>
    </rPh>
    <phoneticPr fontId="2"/>
  </si>
  <si>
    <t>身体深夜２．０・早朝１．０・３級</t>
    <rPh sb="0" eb="2">
      <t>シンタイ</t>
    </rPh>
    <rPh sb="8" eb="10">
      <t>ソウチョウ</t>
    </rPh>
    <phoneticPr fontId="2"/>
  </si>
  <si>
    <t>身体深夜２．５・早朝０．５・３級</t>
    <rPh sb="0" eb="2">
      <t>シンタイ</t>
    </rPh>
    <rPh sb="8" eb="10">
      <t>ソウチョウ</t>
    </rPh>
    <phoneticPr fontId="2"/>
  </si>
  <si>
    <t>身体深夜０．５・早朝１．０・３級</t>
    <rPh sb="0" eb="2">
      <t>シンタイ</t>
    </rPh>
    <rPh sb="2" eb="4">
      <t>シンヤ</t>
    </rPh>
    <rPh sb="8" eb="10">
      <t>ソウチョウ</t>
    </rPh>
    <phoneticPr fontId="2"/>
  </si>
  <si>
    <t>身体早朝０．５・日中０．５・３級</t>
    <rPh sb="0" eb="2">
      <t>シンタイ</t>
    </rPh>
    <phoneticPr fontId="2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</si>
  <si>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</si>
  <si>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</si>
  <si>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</si>
  <si>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</si>
  <si>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</si>
  <si>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</si>
  <si>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</si>
  <si>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</si>
  <si>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</si>
  <si>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</si>
  <si>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</si>
  <si>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</si>
  <si>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</si>
  <si>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</si>
  <si>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</si>
  <si>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</si>
  <si>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</si>
  <si>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</si>
  <si>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</si>
  <si>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(一)早朝
 ３０分未満</t>
    <rPh sb="1" eb="2">
      <t>イチ</t>
    </rPh>
    <rPh sb="9" eb="10">
      <t>フン</t>
    </rPh>
    <rPh sb="10" eb="12">
      <t>ミマン</t>
    </rPh>
    <phoneticPr fontId="2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</si>
  <si>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</si>
  <si>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A</t>
    <phoneticPr fontId="2"/>
  </si>
  <si>
    <t>B</t>
    <phoneticPr fontId="2"/>
  </si>
  <si>
    <t>家事日中増９．０・３級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</si>
  <si>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家事日中増９．０・３級・２人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</si>
  <si>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家事日中増９．５</t>
    <rPh sb="2" eb="3">
      <t>ヒ</t>
    </rPh>
    <rPh sb="3" eb="4">
      <t>チュウ</t>
    </rPh>
    <rPh sb="4" eb="5">
      <t>ゾウ</t>
    </rPh>
    <phoneticPr fontId="2"/>
  </si>
  <si>
    <t>家事日中増９．５・２人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</si>
  <si>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</si>
  <si>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家事日中増９．５・３級・２人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</si>
  <si>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家事日中増１０．０</t>
    <rPh sb="2" eb="3">
      <t>ヒ</t>
    </rPh>
    <rPh sb="3" eb="4">
      <t>チュウ</t>
    </rPh>
    <rPh sb="4" eb="5">
      <t>ゾウ</t>
    </rPh>
    <phoneticPr fontId="2"/>
  </si>
  <si>
    <t>家事日中増１０．０・２人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</si>
  <si>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家事日中増１０．０・３級</t>
    <rPh sb="2" eb="3">
      <t>ヒ</t>
    </rPh>
    <rPh sb="3" eb="4">
      <t>チュウ</t>
    </rPh>
    <rPh sb="4" eb="5">
      <t>ゾウ</t>
    </rPh>
    <rPh sb="11" eb="12">
      <t>キュウ</t>
    </rPh>
    <phoneticPr fontId="2"/>
  </si>
  <si>
    <t>家事日中増１０．０・３級・２人</t>
    <rPh sb="2" eb="3">
      <t>ヒ</t>
    </rPh>
    <rPh sb="3" eb="4">
      <t>チュウ</t>
    </rPh>
    <rPh sb="4" eb="5">
      <t>ゾウ</t>
    </rPh>
    <rPh sb="11" eb="12">
      <t>キュウ</t>
    </rPh>
    <rPh sb="14" eb="15">
      <t>ヒト</t>
    </rPh>
    <phoneticPr fontId="2"/>
  </si>
  <si>
    <t>家事日中増１０．５</t>
    <rPh sb="2" eb="3">
      <t>ヒ</t>
    </rPh>
    <rPh sb="3" eb="4">
      <t>チュウ</t>
    </rPh>
    <rPh sb="4" eb="5">
      <t>ゾウ</t>
    </rPh>
    <phoneticPr fontId="2"/>
  </si>
  <si>
    <t>家事日中増１０．５・２人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</si>
  <si>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家事日中増１０．５・３級</t>
    <rPh sb="2" eb="3">
      <t>ヒ</t>
    </rPh>
    <rPh sb="3" eb="4">
      <t>チュウ</t>
    </rPh>
    <rPh sb="4" eb="5">
      <t>ゾウ</t>
    </rPh>
    <rPh sb="11" eb="12">
      <t>キュウ</t>
    </rPh>
    <phoneticPr fontId="2"/>
  </si>
  <si>
    <t>家事日中増１０．５・３級・２人</t>
    <rPh sb="2" eb="3">
      <t>ヒ</t>
    </rPh>
    <rPh sb="3" eb="4">
      <t>チュウ</t>
    </rPh>
    <rPh sb="4" eb="5">
      <t>ゾウ</t>
    </rPh>
    <rPh sb="11" eb="12">
      <t>キュウ</t>
    </rPh>
    <rPh sb="14" eb="15">
      <t>ヒト</t>
    </rPh>
    <phoneticPr fontId="2"/>
  </si>
  <si>
    <t>ハ　家事援助　（早朝増分）</t>
    <rPh sb="2" eb="4">
      <t>カジ</t>
    </rPh>
    <rPh sb="4" eb="6">
      <t>エンジョ</t>
    </rPh>
    <rPh sb="8" eb="10">
      <t>ソウチョウ</t>
    </rPh>
    <rPh sb="10" eb="12">
      <t>ゾウブン</t>
    </rPh>
    <phoneticPr fontId="2"/>
  </si>
  <si>
    <t>家事早朝増０．５</t>
    <rPh sb="4" eb="5">
      <t>ゾウ</t>
    </rPh>
    <phoneticPr fontId="2"/>
  </si>
  <si>
    <t>家事早朝増０．５・２人</t>
    <rPh sb="4" eb="5">
      <t>ゾウ</t>
    </rPh>
    <rPh sb="10" eb="11">
      <t>ヒト</t>
    </rPh>
    <phoneticPr fontId="2"/>
  </si>
  <si>
    <t>家事早朝増０．５・３級</t>
    <rPh sb="4" eb="5">
      <t>ゾウ</t>
    </rPh>
    <rPh sb="10" eb="11">
      <t>キュウ</t>
    </rPh>
    <phoneticPr fontId="2"/>
  </si>
  <si>
    <t>家事早朝増０．５・３級・２人</t>
    <rPh sb="4" eb="5">
      <t>ゾウ</t>
    </rPh>
    <rPh sb="10" eb="11">
      <t>キュウ</t>
    </rPh>
    <rPh sb="13" eb="14">
      <t>ヒト</t>
    </rPh>
    <phoneticPr fontId="2"/>
  </si>
  <si>
    <t>家事早朝増１．０</t>
    <rPh sb="4" eb="5">
      <t>ゾウ</t>
    </rPh>
    <phoneticPr fontId="2"/>
  </si>
  <si>
    <t>家事早朝増１．０・２人</t>
    <rPh sb="4" eb="5">
      <t>ゾウ</t>
    </rPh>
    <rPh sb="10" eb="11">
      <t>ヒト</t>
    </rPh>
    <phoneticPr fontId="2"/>
  </si>
  <si>
    <t>家事早朝増１．０・３級</t>
    <rPh sb="4" eb="5">
      <t>ゾウ</t>
    </rPh>
    <rPh sb="10" eb="11">
      <t>キュウ</t>
    </rPh>
    <phoneticPr fontId="2"/>
  </si>
  <si>
    <t>家事早朝増１．０・３級・２人</t>
    <rPh sb="4" eb="5">
      <t>ゾウ</t>
    </rPh>
    <rPh sb="10" eb="11">
      <t>キュウ</t>
    </rPh>
    <rPh sb="13" eb="14">
      <t>ヒト</t>
    </rPh>
    <phoneticPr fontId="2"/>
  </si>
  <si>
    <t>家事早朝増１．５</t>
    <rPh sb="4" eb="5">
      <t>ゾウ</t>
    </rPh>
    <phoneticPr fontId="2"/>
  </si>
  <si>
    <t>家事早朝増１．５・２人</t>
    <rPh sb="4" eb="5">
      <t>ゾウ</t>
    </rPh>
    <rPh sb="10" eb="11">
      <t>ヒト</t>
    </rPh>
    <phoneticPr fontId="2"/>
  </si>
  <si>
    <t>家事早朝増１．５・３級</t>
    <rPh sb="4" eb="5">
      <t>ゾウ</t>
    </rPh>
    <rPh sb="10" eb="11">
      <t>キュウ</t>
    </rPh>
    <phoneticPr fontId="2"/>
  </si>
  <si>
    <t>家事早朝増１．５・３級・２人</t>
    <rPh sb="4" eb="5">
      <t>ゾウ</t>
    </rPh>
    <rPh sb="10" eb="11">
      <t>キュウ</t>
    </rPh>
    <rPh sb="13" eb="14">
      <t>ヒト</t>
    </rPh>
    <phoneticPr fontId="2"/>
  </si>
  <si>
    <t>家事早朝増２．０</t>
    <rPh sb="4" eb="5">
      <t>ゾウ</t>
    </rPh>
    <phoneticPr fontId="2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</si>
  <si>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</si>
  <si>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</si>
  <si>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</si>
  <si>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</si>
  <si>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</si>
  <si>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</si>
  <si>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２人目の居宅介護従事者による場合</t>
    <phoneticPr fontId="2"/>
  </si>
  <si>
    <t>２人目の居宅介護従事者による場合</t>
    <phoneticPr fontId="2"/>
  </si>
  <si>
    <t>サービスコード</t>
    <phoneticPr fontId="2"/>
  </si>
  <si>
    <t>２人目の居宅介護従事者による場合</t>
    <phoneticPr fontId="2"/>
  </si>
  <si>
    <t>２人目の居宅介護従事者による場合</t>
    <phoneticPr fontId="2"/>
  </si>
  <si>
    <t>×</t>
    <phoneticPr fontId="2"/>
  </si>
  <si>
    <t>家事日中増５．５・３級・２人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</si>
  <si>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家事日中増６．０</t>
    <rPh sb="2" eb="3">
      <t>ヒ</t>
    </rPh>
    <rPh sb="3" eb="4">
      <t>チュウ</t>
    </rPh>
    <rPh sb="4" eb="5">
      <t>ゾウ</t>
    </rPh>
    <phoneticPr fontId="2"/>
  </si>
  <si>
    <t>家事日中増６．０・２人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</si>
  <si>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家事日中増６．０・３級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</si>
  <si>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家事日中増６．０・３級・２人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</si>
  <si>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家事日中増６．５</t>
    <rPh sb="2" eb="3">
      <t>ヒ</t>
    </rPh>
    <rPh sb="3" eb="4">
      <t>チュウ</t>
    </rPh>
    <rPh sb="4" eb="5">
      <t>ゾウ</t>
    </rPh>
    <phoneticPr fontId="2"/>
  </si>
  <si>
    <t>家事日中増６．５・２人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</si>
  <si>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家事日中増６．５・３級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</si>
  <si>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家事日中増６．５・３級・２人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</si>
  <si>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家事日中増７．０</t>
    <rPh sb="2" eb="3">
      <t>ヒ</t>
    </rPh>
    <rPh sb="3" eb="4">
      <t>チュウ</t>
    </rPh>
    <rPh sb="4" eb="5">
      <t>ゾウ</t>
    </rPh>
    <phoneticPr fontId="2"/>
  </si>
  <si>
    <t>家事日中増７．０・２人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</si>
  <si>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</si>
  <si>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家事日中増７．０・３級・２人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</si>
  <si>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家事日中増７．５</t>
    <rPh sb="2" eb="3">
      <t>ヒ</t>
    </rPh>
    <rPh sb="3" eb="4">
      <t>チュウ</t>
    </rPh>
    <rPh sb="4" eb="5">
      <t>ゾウ</t>
    </rPh>
    <phoneticPr fontId="2"/>
  </si>
  <si>
    <t>家事日中増７．５・２人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</si>
  <si>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</si>
  <si>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家事日中増７．５・３級・２人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</si>
  <si>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家事日中増８．０</t>
    <rPh sb="2" eb="3">
      <t>ヒ</t>
    </rPh>
    <rPh sb="3" eb="4">
      <t>チュウ</t>
    </rPh>
    <rPh sb="4" eb="5">
      <t>ゾウ</t>
    </rPh>
    <phoneticPr fontId="2"/>
  </si>
  <si>
    <t>家事日中増８．０・２人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</si>
  <si>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家事日中増８．０・３級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</si>
  <si>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家事日中増８．０・３級・２人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</si>
  <si>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家事日中増８．５</t>
    <rPh sb="2" eb="3">
      <t>ヒ</t>
    </rPh>
    <rPh sb="3" eb="4">
      <t>チュウ</t>
    </rPh>
    <rPh sb="4" eb="5">
      <t>ゾウ</t>
    </rPh>
    <phoneticPr fontId="2"/>
  </si>
  <si>
    <t>家事日中増８．５・２人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</si>
  <si>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家事日中増８．５・３級</t>
    <rPh sb="2" eb="3">
      <t>ヒ</t>
    </rPh>
    <rPh sb="3" eb="4">
      <t>チュウ</t>
    </rPh>
    <rPh sb="4" eb="5">
      <t>ゾウ</t>
    </rPh>
    <rPh sb="10" eb="11">
      <t>キュウ</t>
    </rPh>
    <phoneticPr fontId="2"/>
  </si>
  <si>
    <t>家事日中増８．５・３級・２人</t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</si>
  <si>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家事日中増９．０</t>
    <rPh sb="2" eb="3">
      <t>ヒ</t>
    </rPh>
    <rPh sb="3" eb="4">
      <t>チュウ</t>
    </rPh>
    <rPh sb="4" eb="5">
      <t>ゾウ</t>
    </rPh>
    <phoneticPr fontId="2"/>
  </si>
  <si>
    <t>家事日中増９．０・２人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</si>
  <si>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身体夜間１．５・深夜０．５・３級</t>
  </si>
  <si>
    <t>身体日中１．０・夜間１．５・２人</t>
    <rPh sb="0" eb="2">
      <t>シンタイ</t>
    </rPh>
    <phoneticPr fontId="2"/>
  </si>
  <si>
    <t>身体日中１．０・夜間２．０・２人</t>
    <rPh sb="0" eb="2">
      <t>シンタイ</t>
    </rPh>
    <phoneticPr fontId="2"/>
  </si>
  <si>
    <t>身体日中１．５・夜間０．５・２人</t>
    <rPh sb="0" eb="2">
      <t>シンタイ</t>
    </rPh>
    <phoneticPr fontId="2"/>
  </si>
  <si>
    <t>身体日中１．５・夜間１．０・２人</t>
    <rPh sb="0" eb="2">
      <t>シンタイ</t>
    </rPh>
    <phoneticPr fontId="2"/>
  </si>
  <si>
    <t>身体日中１．５・夜間１．５・２人</t>
    <rPh sb="0" eb="2">
      <t>シンタイ</t>
    </rPh>
    <phoneticPr fontId="2"/>
  </si>
  <si>
    <t>身体日中２．０・夜間０．５・２人</t>
    <rPh sb="0" eb="2">
      <t>シンタイ</t>
    </rPh>
    <phoneticPr fontId="2"/>
  </si>
  <si>
    <t>身体日中２．０・夜間１．０・２人</t>
    <rPh sb="0" eb="2">
      <t>シンタイ</t>
    </rPh>
    <phoneticPr fontId="2"/>
  </si>
  <si>
    <t>身体日中２．５・夜間０．５・２人</t>
    <rPh sb="0" eb="2">
      <t>シンタイ</t>
    </rPh>
    <phoneticPr fontId="2"/>
  </si>
  <si>
    <t>身体夜間２．５・深夜０．５・３級</t>
  </si>
  <si>
    <t>身体夜間２．５・深夜０．５・３級・２人</t>
    <rPh sb="15" eb="16">
      <t>キュウ</t>
    </rPh>
    <rPh sb="18" eb="19">
      <t>ヒト</t>
    </rPh>
    <phoneticPr fontId="2"/>
  </si>
  <si>
    <t>身体夜間０．５・深夜１．０・２人</t>
    <phoneticPr fontId="2"/>
  </si>
  <si>
    <t>身体夜間０．５・深夜１．５・２人</t>
    <phoneticPr fontId="2"/>
  </si>
  <si>
    <t>身体夜間０．５・深夜２．０・２人</t>
    <phoneticPr fontId="2"/>
  </si>
  <si>
    <t>身体夜間１．０・深夜０．５・２人</t>
    <phoneticPr fontId="2"/>
  </si>
  <si>
    <t>身体夜間１．０・深夜１．０・２人</t>
    <phoneticPr fontId="2"/>
  </si>
  <si>
    <t>身体夜間１．０・深夜１．５・２人</t>
    <phoneticPr fontId="2"/>
  </si>
  <si>
    <t>身体夜間１．０・深夜２．０・２人</t>
    <phoneticPr fontId="2"/>
  </si>
  <si>
    <t>身体夜間１．５・深夜０．５・２人</t>
    <phoneticPr fontId="2"/>
  </si>
  <si>
    <t>身体夜間１．５・深夜１．０・２人</t>
    <phoneticPr fontId="2"/>
  </si>
  <si>
    <t>身体夜間１．５・深夜１．５・２人</t>
    <phoneticPr fontId="2"/>
  </si>
  <si>
    <t>身体夜間２．０・深夜０．５・２人</t>
    <phoneticPr fontId="2"/>
  </si>
  <si>
    <t>身体夜間増４．０・３級・２人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</si>
  <si>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身体夜間増４．０</t>
    <rPh sb="0" eb="2">
      <t>シンタイ</t>
    </rPh>
    <rPh sb="4" eb="5">
      <t>ゾウ</t>
    </rPh>
    <phoneticPr fontId="2"/>
  </si>
  <si>
    <t>身体夜間増４．５・２人</t>
    <rPh sb="0" eb="2">
      <t>シンタイ</t>
    </rPh>
    <rPh sb="4" eb="5">
      <t>ゾウ</t>
    </rPh>
    <rPh sb="10" eb="11">
      <t>ヒト</t>
    </rPh>
    <phoneticPr fontId="2"/>
  </si>
  <si>
    <t>身体夜間増４．５・３級</t>
    <rPh sb="0" eb="2">
      <t>シンタイ</t>
    </rPh>
    <rPh sb="4" eb="5">
      <t>ゾウ</t>
    </rPh>
    <rPh sb="10" eb="11">
      <t>キュウ</t>
    </rPh>
    <phoneticPr fontId="2"/>
  </si>
  <si>
    <t>身体夜間増４．５・３級・２人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</si>
  <si>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身体夜間増４．５</t>
    <rPh sb="0" eb="2">
      <t>シンタイ</t>
    </rPh>
    <rPh sb="4" eb="5">
      <t>ゾウ</t>
    </rPh>
    <phoneticPr fontId="2"/>
  </si>
  <si>
    <t>身体深夜増２．０</t>
    <rPh sb="0" eb="2">
      <t>シンタイ</t>
    </rPh>
    <rPh sb="4" eb="5">
      <t>ゾウ</t>
    </rPh>
    <phoneticPr fontId="2"/>
  </si>
  <si>
    <t>身体深夜増２．０・２人</t>
    <rPh sb="0" eb="2">
      <t>シンタイ</t>
    </rPh>
    <rPh sb="4" eb="5">
      <t>ゾウ</t>
    </rPh>
    <rPh sb="10" eb="11">
      <t>ヒト</t>
    </rPh>
    <phoneticPr fontId="2"/>
  </si>
  <si>
    <t>身体深夜増２．０・３級</t>
    <rPh sb="0" eb="2">
      <t>シンタイ</t>
    </rPh>
    <rPh sb="4" eb="5">
      <t>ゾウ</t>
    </rPh>
    <rPh sb="10" eb="11">
      <t>キュウ</t>
    </rPh>
    <phoneticPr fontId="2"/>
  </si>
  <si>
    <t>身体深夜増２．０・３級・２人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</si>
  <si>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身体深夜増２．５</t>
    <rPh sb="0" eb="2">
      <t>シンタイ</t>
    </rPh>
    <rPh sb="4" eb="5">
      <t>ゾウ</t>
    </rPh>
    <phoneticPr fontId="2"/>
  </si>
  <si>
    <t>身体深夜増２．５・２人</t>
    <rPh sb="0" eb="2">
      <t>シンタイ</t>
    </rPh>
    <rPh sb="4" eb="5">
      <t>ゾウ</t>
    </rPh>
    <rPh sb="10" eb="11">
      <t>ヒト</t>
    </rPh>
    <phoneticPr fontId="2"/>
  </si>
  <si>
    <t>身体深夜増２．５・３級</t>
    <rPh sb="0" eb="2">
      <t>シンタイ</t>
    </rPh>
    <rPh sb="4" eb="5">
      <t>ゾウ</t>
    </rPh>
    <rPh sb="10" eb="11">
      <t>キュウ</t>
    </rPh>
    <phoneticPr fontId="2"/>
  </si>
  <si>
    <t>身体深夜増２．５・３級・２人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</si>
  <si>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身体深夜増３．０</t>
    <rPh sb="0" eb="2">
      <t>シンタイ</t>
    </rPh>
    <rPh sb="4" eb="5">
      <t>ゾウ</t>
    </rPh>
    <phoneticPr fontId="2"/>
  </si>
  <si>
    <t>身体深夜増３．０・２人</t>
    <rPh sb="0" eb="2">
      <t>シンタイ</t>
    </rPh>
    <rPh sb="4" eb="5">
      <t>ゾウ</t>
    </rPh>
    <rPh sb="10" eb="11">
      <t>ヒト</t>
    </rPh>
    <phoneticPr fontId="2"/>
  </si>
  <si>
    <t>身体深夜増３．０・３級</t>
    <rPh sb="0" eb="2">
      <t>シンタイ</t>
    </rPh>
    <rPh sb="4" eb="5">
      <t>ゾウ</t>
    </rPh>
    <rPh sb="10" eb="11">
      <t>キュウ</t>
    </rPh>
    <phoneticPr fontId="2"/>
  </si>
  <si>
    <t>身体深夜増３．０・３級・２人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</si>
  <si>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身体深夜増３．５</t>
    <rPh sb="0" eb="2">
      <t>シンタイ</t>
    </rPh>
    <rPh sb="4" eb="5">
      <t>ゾウ</t>
    </rPh>
    <phoneticPr fontId="2"/>
  </si>
  <si>
    <t>身体深夜増３．５・２人</t>
    <rPh sb="0" eb="2">
      <t>シンタイ</t>
    </rPh>
    <rPh sb="4" eb="5">
      <t>ゾウ</t>
    </rPh>
    <rPh sb="10" eb="11">
      <t>ヒト</t>
    </rPh>
    <phoneticPr fontId="2"/>
  </si>
  <si>
    <t>身体深夜増３．５・３級</t>
    <rPh sb="0" eb="2">
      <t>シンタイ</t>
    </rPh>
    <rPh sb="4" eb="5">
      <t>ゾウ</t>
    </rPh>
    <rPh sb="10" eb="11">
      <t>キュウ</t>
    </rPh>
    <phoneticPr fontId="2"/>
  </si>
  <si>
    <t>身体深夜増３．５・３級・２人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</si>
  <si>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身体深夜増４．０</t>
    <rPh sb="0" eb="2">
      <t>シンタイ</t>
    </rPh>
    <rPh sb="4" eb="5">
      <t>ゾウ</t>
    </rPh>
    <phoneticPr fontId="2"/>
  </si>
  <si>
    <t>身体深夜増４．０・２人</t>
    <rPh sb="0" eb="2">
      <t>シンタイ</t>
    </rPh>
    <rPh sb="4" eb="5">
      <t>ゾウ</t>
    </rPh>
    <rPh sb="10" eb="11">
      <t>ヒト</t>
    </rPh>
    <phoneticPr fontId="2"/>
  </si>
  <si>
    <t>身体深夜増４．０・３級</t>
    <rPh sb="0" eb="2">
      <t>シンタイ</t>
    </rPh>
    <rPh sb="4" eb="5">
      <t>ゾウ</t>
    </rPh>
    <rPh sb="10" eb="11">
      <t>キュウ</t>
    </rPh>
    <phoneticPr fontId="2"/>
  </si>
  <si>
    <t>身体深夜増４．０・３級・２人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</si>
  <si>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身体深夜増４．５</t>
    <rPh sb="0" eb="2">
      <t>シンタイ</t>
    </rPh>
    <rPh sb="4" eb="5">
      <t>ゾウ</t>
    </rPh>
    <phoneticPr fontId="2"/>
  </si>
  <si>
    <t>身体深夜増４．５・２人</t>
    <rPh sb="0" eb="2">
      <t>シンタイ</t>
    </rPh>
    <rPh sb="4" eb="5">
      <t>ゾウ</t>
    </rPh>
    <rPh sb="10" eb="11">
      <t>ヒト</t>
    </rPh>
    <phoneticPr fontId="2"/>
  </si>
  <si>
    <t>身体深夜増４．５・３級</t>
    <rPh sb="0" eb="2">
      <t>シンタイ</t>
    </rPh>
    <rPh sb="4" eb="5">
      <t>ゾウ</t>
    </rPh>
    <rPh sb="10" eb="11">
      <t>キュウ</t>
    </rPh>
    <phoneticPr fontId="2"/>
  </si>
  <si>
    <t>身体深夜増４．５・３級・２人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</si>
  <si>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身体深夜増５．０</t>
    <rPh sb="0" eb="2">
      <t>シンタイ</t>
    </rPh>
    <rPh sb="4" eb="5">
      <t>ゾウ</t>
    </rPh>
    <phoneticPr fontId="2"/>
  </si>
  <si>
    <t>身体深夜増５．０・２人</t>
    <rPh sb="0" eb="2">
      <t>シンタイ</t>
    </rPh>
    <rPh sb="4" eb="5">
      <t>ゾウ</t>
    </rPh>
    <rPh sb="10" eb="11">
      <t>ヒト</t>
    </rPh>
    <phoneticPr fontId="2"/>
  </si>
  <si>
    <t>身体深夜増５．０・３級</t>
    <rPh sb="0" eb="2">
      <t>シンタイ</t>
    </rPh>
    <rPh sb="4" eb="5">
      <t>ゾウ</t>
    </rPh>
    <rPh sb="10" eb="11">
      <t>キュウ</t>
    </rPh>
    <phoneticPr fontId="2"/>
  </si>
  <si>
    <t>身体深夜増５．０・３級・２人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</si>
  <si>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身体深夜増５．５</t>
    <rPh sb="0" eb="2">
      <t>シンタイ</t>
    </rPh>
    <rPh sb="4" eb="5">
      <t>ゾウ</t>
    </rPh>
    <phoneticPr fontId="2"/>
  </si>
  <si>
    <t>身体深夜増５．５・２人</t>
    <rPh sb="0" eb="2">
      <t>シンタイ</t>
    </rPh>
    <rPh sb="4" eb="5">
      <t>ゾウ</t>
    </rPh>
    <rPh sb="10" eb="11">
      <t>ヒト</t>
    </rPh>
    <phoneticPr fontId="2"/>
  </si>
  <si>
    <t>身体深夜増５．５・３級</t>
    <rPh sb="0" eb="2">
      <t>シンタイ</t>
    </rPh>
    <rPh sb="4" eb="5">
      <t>ゾウ</t>
    </rPh>
    <rPh sb="10" eb="11">
      <t>キュウ</t>
    </rPh>
    <phoneticPr fontId="2"/>
  </si>
  <si>
    <t>身体深夜増５．５・３級・２人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</si>
  <si>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身体深夜増６．０</t>
    <rPh sb="0" eb="2">
      <t>シンタイ</t>
    </rPh>
    <rPh sb="4" eb="5">
      <t>ゾウ</t>
    </rPh>
    <phoneticPr fontId="2"/>
  </si>
  <si>
    <t>身体深夜増６．０・２人</t>
    <rPh sb="0" eb="2">
      <t>シンタイ</t>
    </rPh>
    <rPh sb="4" eb="5">
      <t>ゾウ</t>
    </rPh>
    <rPh sb="10" eb="11">
      <t>ヒト</t>
    </rPh>
    <phoneticPr fontId="2"/>
  </si>
  <si>
    <t>身体深夜増６．０・３級</t>
    <rPh sb="0" eb="2">
      <t>シンタイ</t>
    </rPh>
    <rPh sb="4" eb="5">
      <t>ゾウ</t>
    </rPh>
    <rPh sb="10" eb="11">
      <t>キュウ</t>
    </rPh>
    <phoneticPr fontId="2"/>
  </si>
  <si>
    <t>身体深夜増６．０・３級・２人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</si>
  <si>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身体深夜増６．５</t>
    <rPh sb="0" eb="2">
      <t>シンタイ</t>
    </rPh>
    <rPh sb="4" eb="5">
      <t>ゾウ</t>
    </rPh>
    <phoneticPr fontId="2"/>
  </si>
  <si>
    <t>身体深夜増６．５・２人</t>
    <rPh sb="0" eb="2">
      <t>シンタイ</t>
    </rPh>
    <rPh sb="4" eb="5">
      <t>ゾウ</t>
    </rPh>
    <rPh sb="10" eb="11">
      <t>ヒト</t>
    </rPh>
    <phoneticPr fontId="2"/>
  </si>
  <si>
    <t>身体深夜増６．５・３級</t>
    <rPh sb="0" eb="2">
      <t>シンタイ</t>
    </rPh>
    <rPh sb="4" eb="5">
      <t>ゾウ</t>
    </rPh>
    <rPh sb="10" eb="11">
      <t>キュウ</t>
    </rPh>
    <phoneticPr fontId="2"/>
  </si>
  <si>
    <t>身体深夜増６．５・３級・２人</t>
    <rPh sb="0" eb="2">
      <t>シンタイ</t>
    </rPh>
    <rPh sb="4" eb="5">
      <t>ゾウ</t>
    </rPh>
    <rPh sb="10" eb="11">
      <t>キュウ</t>
    </rPh>
    <rPh sb="13" eb="14">
      <t>ヒト</t>
    </rPh>
    <phoneticPr fontId="2"/>
  </si>
  <si>
    <t>身体日跨増深夜０．５・深夜０．５・３級・２人</t>
    <rPh sb="18" eb="19">
      <t>キュウ</t>
    </rPh>
    <rPh sb="21" eb="22">
      <t>ヒト</t>
    </rPh>
    <phoneticPr fontId="2"/>
  </si>
  <si>
    <t>身体日跨増深夜０．５・深夜１．０</t>
    <phoneticPr fontId="2"/>
  </si>
  <si>
    <t>身体早朝１．０・日中１．５・２人</t>
    <rPh sb="0" eb="2">
      <t>シンタイ</t>
    </rPh>
    <phoneticPr fontId="2"/>
  </si>
  <si>
    <t>身体早朝１．０・日中２．０・２人</t>
    <rPh sb="0" eb="2">
      <t>シンタイ</t>
    </rPh>
    <phoneticPr fontId="2"/>
  </si>
  <si>
    <t>早朝の場合</t>
    <rPh sb="0" eb="2">
      <t>ソウチョウ</t>
    </rPh>
    <rPh sb="3" eb="5">
      <t>バアイ</t>
    </rPh>
    <phoneticPr fontId="2"/>
  </si>
  <si>
    <t>夜間の場合</t>
    <rPh sb="0" eb="2">
      <t>ヤカン</t>
    </rPh>
    <rPh sb="3" eb="5">
      <t>バアイ</t>
    </rPh>
    <phoneticPr fontId="2"/>
  </si>
  <si>
    <t>B</t>
    <phoneticPr fontId="2"/>
  </si>
  <si>
    <t>身体夜間増４．０・３級</t>
    <rPh sb="0" eb="2">
      <t>シンタイ</t>
    </rPh>
    <rPh sb="4" eb="5">
      <t>ゾウ</t>
    </rPh>
    <rPh sb="10" eb="11">
      <t>キュウ</t>
    </rPh>
    <phoneticPr fontId="2"/>
  </si>
  <si>
    <t>身体日中０．５・夜間１．５・深夜０．５・２人</t>
    <rPh sb="0" eb="2">
      <t>シンタイ</t>
    </rPh>
    <rPh sb="21" eb="22">
      <t>ヒト</t>
    </rPh>
    <phoneticPr fontId="2"/>
  </si>
  <si>
    <t>身体日中０．５・夜間１．５・深夜０．５・３級</t>
    <rPh sb="0" eb="2">
      <t>シンタイ</t>
    </rPh>
    <rPh sb="21" eb="22">
      <t>キュウ</t>
    </rPh>
    <phoneticPr fontId="2"/>
  </si>
  <si>
    <t>身体日中０．５・夜間１．５・深夜０．５・３級・２人</t>
    <rPh sb="0" eb="2">
      <t>シンタイ</t>
    </rPh>
    <rPh sb="21" eb="22">
      <t>キュウ</t>
    </rPh>
    <rPh sb="24" eb="25">
      <t>ヒト</t>
    </rPh>
    <phoneticPr fontId="2"/>
  </si>
  <si>
    <t>身体深夜０．５・早朝１．０・３級・２人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</si>
  <si>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身体深夜０．５・早朝１．０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</si>
  <si>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身体深夜０．５・早朝２．０・３級・２人</t>
    <rPh sb="0" eb="2">
      <t>シンタイ</t>
    </rPh>
    <rPh sb="2" eb="4">
      <t>シンヤ</t>
    </rPh>
    <rPh sb="8" eb="10">
      <t>ソウチョウ</t>
    </rPh>
    <rPh sb="15" eb="16">
      <t>キュウ</t>
    </rPh>
    <rPh sb="18" eb="19">
      <t>ヒト</t>
    </rPh>
    <phoneticPr fontId="2"/>
  </si>
  <si>
    <t>身体深夜０．５・早朝２．０</t>
    <rPh sb="0" eb="2">
      <t>シンタイ</t>
    </rPh>
    <rPh sb="2" eb="4">
      <t>シンヤ</t>
    </rPh>
    <rPh sb="8" eb="10">
      <t>ソウチョウ</t>
    </rPh>
    <phoneticPr fontId="2"/>
  </si>
  <si>
    <t>身体日中増５．０・３級・２人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</si>
  <si>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身体日中増５．０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</si>
  <si>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</si>
  <si>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</si>
  <si>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身体日中増５．５・３級・２人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</si>
  <si>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身体日中増５．５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</si>
  <si>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</si>
  <si>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</si>
  <si>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身体日中増６．０・３級・２人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</si>
  <si>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身体日中増６．０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</si>
  <si>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</si>
  <si>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</si>
  <si>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身体日中増６．５・３級・２人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</si>
  <si>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身体日中増６．５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</si>
  <si>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</si>
  <si>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身体日中増７．０・３級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</si>
  <si>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身体日中増７．０・３級・２人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</si>
  <si>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身体日中増７．０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</si>
  <si>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</si>
  <si>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家事日中９．０・２人</t>
    <rPh sb="2" eb="3">
      <t>ヒ</t>
    </rPh>
    <rPh sb="3" eb="4">
      <t>チュウ</t>
    </rPh>
    <rPh sb="9" eb="10">
      <t>ヒト</t>
    </rPh>
    <phoneticPr fontId="2"/>
  </si>
  <si>
    <t>家事日中９．０・３級</t>
    <rPh sb="2" eb="3">
      <t>ヒ</t>
    </rPh>
    <rPh sb="3" eb="4">
      <t>チュウ</t>
    </rPh>
    <rPh sb="9" eb="10">
      <t>キュウ</t>
    </rPh>
    <phoneticPr fontId="2"/>
  </si>
  <si>
    <t>家事日中９．０・３級・２人</t>
    <rPh sb="2" eb="3">
      <t>ヒ</t>
    </rPh>
    <rPh sb="3" eb="4">
      <t>チュウ</t>
    </rPh>
    <rPh sb="12" eb="13">
      <t>ヒト</t>
    </rPh>
    <phoneticPr fontId="2"/>
  </si>
  <si>
    <t>家事日中９．５</t>
    <rPh sb="2" eb="3">
      <t>ヒ</t>
    </rPh>
    <rPh sb="3" eb="4">
      <t>チュウ</t>
    </rPh>
    <phoneticPr fontId="2"/>
  </si>
  <si>
    <t>家事日中９．５・２人</t>
    <rPh sb="2" eb="3">
      <t>ヒ</t>
    </rPh>
    <rPh sb="3" eb="4">
      <t>チュウ</t>
    </rPh>
    <rPh sb="9" eb="10">
      <t>ヒト</t>
    </rPh>
    <phoneticPr fontId="2"/>
  </si>
  <si>
    <t>家事日中９．５・３級</t>
    <rPh sb="2" eb="3">
      <t>ヒ</t>
    </rPh>
    <rPh sb="3" eb="4">
      <t>チュウ</t>
    </rPh>
    <rPh sb="9" eb="10">
      <t>キュウ</t>
    </rPh>
    <phoneticPr fontId="2"/>
  </si>
  <si>
    <t>家事日中９．５・３級・２人</t>
    <rPh sb="2" eb="3">
      <t>ヒ</t>
    </rPh>
    <rPh sb="3" eb="4">
      <t>チュウ</t>
    </rPh>
    <rPh sb="12" eb="13">
      <t>ヒト</t>
    </rPh>
    <phoneticPr fontId="2"/>
  </si>
  <si>
    <t>身体深夜１．５・早朝０．５・日中０．５・３級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</si>
  <si>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身体深夜１．５・早朝０．５・日中０．５・３級・２人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</si>
  <si>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身体深夜１．５・早朝０．５・日中１．０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</si>
  <si>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</si>
  <si>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身体深夜１．５・早朝０．５・日中１．０・３級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</si>
  <si>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身体深夜１．５・早朝０．５・日中１．０・３級・２人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</si>
  <si>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身体深夜２．０・早朝０．５・日中０．５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</si>
  <si>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</si>
  <si>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身体深夜２．０・早朝０．５・日中０．５・３級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</si>
  <si>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身体深夜２．０・早朝０．５・日中０．５・３級・２人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</si>
  <si>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身体深夜０．５・日中０．５・２人</t>
    <rPh sb="0" eb="2">
      <t>シンタイ</t>
    </rPh>
    <rPh sb="2" eb="4">
      <t>シンヤ</t>
    </rPh>
    <rPh sb="15" eb="16">
      <t>ヒト</t>
    </rPh>
    <phoneticPr fontId="2"/>
  </si>
  <si>
    <t>身体深夜０．５・日中０．５・３級</t>
    <rPh sb="0" eb="2">
      <t>シンタイ</t>
    </rPh>
    <rPh sb="2" eb="4">
      <t>シンヤ</t>
    </rPh>
    <rPh sb="15" eb="16">
      <t>キュウ</t>
    </rPh>
    <phoneticPr fontId="2"/>
  </si>
  <si>
    <t>身体深夜０．５・日中０．５・３級・２人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</si>
  <si>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身体深夜０．５・日中１．０</t>
    <rPh sb="0" eb="2">
      <t>シンタイ</t>
    </rPh>
    <rPh sb="2" eb="4">
      <t>シンヤ</t>
    </rPh>
    <phoneticPr fontId="2"/>
  </si>
  <si>
    <t>身体深夜０．５・日中１．０・２人</t>
    <rPh sb="0" eb="2">
      <t>シンタイ</t>
    </rPh>
    <rPh sb="2" eb="4">
      <t>シンヤ</t>
    </rPh>
    <rPh sb="15" eb="16">
      <t>ヒト</t>
    </rPh>
    <phoneticPr fontId="2"/>
  </si>
  <si>
    <t>身体深夜０．５・日中１．０・３級</t>
    <rPh sb="0" eb="2">
      <t>シンタイ</t>
    </rPh>
    <rPh sb="2" eb="4">
      <t>シンヤ</t>
    </rPh>
    <rPh sb="15" eb="16">
      <t>キュウ</t>
    </rPh>
    <phoneticPr fontId="2"/>
  </si>
  <si>
    <t>身体深夜０．５・日中１．０・３級・２人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</si>
  <si>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身体深夜０．５・日中１．５</t>
    <rPh sb="0" eb="2">
      <t>シンタイ</t>
    </rPh>
    <rPh sb="2" eb="4">
      <t>シンヤ</t>
    </rPh>
    <phoneticPr fontId="2"/>
  </si>
  <si>
    <t>身体深夜０．５・日中１．５・２人</t>
    <rPh sb="0" eb="2">
      <t>シンタイ</t>
    </rPh>
    <rPh sb="2" eb="4">
      <t>シンヤ</t>
    </rPh>
    <rPh sb="15" eb="16">
      <t>ヒト</t>
    </rPh>
    <phoneticPr fontId="2"/>
  </si>
  <si>
    <t>身体深夜０．５・日中１．５・３級</t>
    <rPh sb="0" eb="2">
      <t>シンタイ</t>
    </rPh>
    <rPh sb="2" eb="4">
      <t>シンヤ</t>
    </rPh>
    <rPh sb="15" eb="16">
      <t>キュウ</t>
    </rPh>
    <phoneticPr fontId="2"/>
  </si>
  <si>
    <t>身体深夜０．５・日中１．５・３級・２人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</si>
  <si>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身体深夜０．５・日中２．０</t>
    <rPh sb="0" eb="2">
      <t>シンタイ</t>
    </rPh>
    <rPh sb="2" eb="4">
      <t>シンヤ</t>
    </rPh>
    <phoneticPr fontId="2"/>
  </si>
  <si>
    <t>身体深夜０．５・日中２．０・２人</t>
    <rPh sb="0" eb="2">
      <t>シンタイ</t>
    </rPh>
    <rPh sb="2" eb="4">
      <t>シンヤ</t>
    </rPh>
    <rPh sb="15" eb="16">
      <t>ヒト</t>
    </rPh>
    <phoneticPr fontId="2"/>
  </si>
  <si>
    <t>身体深夜０．５・日中２．０・３級</t>
    <rPh sb="0" eb="2">
      <t>シンタイ</t>
    </rPh>
    <rPh sb="2" eb="4">
      <t>シンヤ</t>
    </rPh>
    <rPh sb="15" eb="16">
      <t>キュウ</t>
    </rPh>
    <phoneticPr fontId="2"/>
  </si>
  <si>
    <t>身体深夜０．５・日中２．０・３級・２人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</si>
  <si>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身体深夜０．５・日中２．５</t>
    <rPh sb="0" eb="2">
      <t>シンタイ</t>
    </rPh>
    <rPh sb="2" eb="4">
      <t>シンヤ</t>
    </rPh>
    <phoneticPr fontId="2"/>
  </si>
  <si>
    <t>身体深夜０．５・日中２．５・２人</t>
    <rPh sb="0" eb="2">
      <t>シンタイ</t>
    </rPh>
    <rPh sb="2" eb="4">
      <t>シンヤ</t>
    </rPh>
    <rPh sb="15" eb="16">
      <t>ヒト</t>
    </rPh>
    <phoneticPr fontId="2"/>
  </si>
  <si>
    <t>身体深夜０．５・日中２．５・３級</t>
    <rPh sb="0" eb="2">
      <t>シンタイ</t>
    </rPh>
    <rPh sb="2" eb="4">
      <t>シンヤ</t>
    </rPh>
    <rPh sb="15" eb="16">
      <t>キュウ</t>
    </rPh>
    <phoneticPr fontId="2"/>
  </si>
  <si>
    <t>身体深夜０．５・日中２．５・３級・２人</t>
    <rPh sb="0" eb="2">
      <t>シンタイ</t>
    </rPh>
    <rPh sb="2" eb="4">
      <t>シンヤ</t>
    </rPh>
    <rPh sb="15" eb="16">
      <t>キュウ</t>
    </rPh>
    <rPh sb="18" eb="19">
      <t>ヒト</t>
    </rPh>
    <phoneticPr fontId="2"/>
  </si>
  <si>
    <t>身体深夜０．５・日中０．５</t>
    <rPh sb="0" eb="2">
      <t>シンタイ</t>
    </rPh>
    <rPh sb="2" eb="4">
      <t>シンヤ</t>
    </rPh>
    <phoneticPr fontId="2"/>
  </si>
  <si>
    <t>身体深夜１．０・日中０．５</t>
    <rPh sb="0" eb="2">
      <t>シンタイ</t>
    </rPh>
    <rPh sb="2" eb="4">
      <t>シンヤ</t>
    </rPh>
    <phoneticPr fontId="2"/>
  </si>
  <si>
    <t>身体深夜１．０・日中０．５・２人</t>
    <rPh sb="0" eb="2">
      <t>シンタイ</t>
    </rPh>
    <rPh sb="2" eb="4">
      <t>シンヤ</t>
    </rPh>
    <rPh sb="15" eb="16">
      <t>ヒト</t>
    </rPh>
    <phoneticPr fontId="2"/>
  </si>
  <si>
    <t>身体深夜１．０・日中０．５・３級</t>
    <rPh sb="0" eb="2">
      <t>シンタイ</t>
    </rPh>
    <rPh sb="2" eb="4">
      <t>シンヤ</t>
    </rPh>
    <rPh sb="15" eb="16">
      <t>キュウ</t>
    </rPh>
    <phoneticPr fontId="2"/>
  </si>
  <si>
    <t>身体深夜０．５・早朝０．５・日中１．５・２人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</si>
  <si>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身体深夜０．５・早朝０．５・日中１．５・３級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phoneticPr fontId="2"/>
  </si>
  <si>
    <t>身体深夜０．５・早朝０．５・日中１．５・３級・２人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キュウ</t>
    </rPh>
    <rPh sb="24" eb="25">
      <t>ヒト</t>
    </rPh>
    <phoneticPr fontId="2"/>
  </si>
  <si>
    <t>身体深夜０．５・早朝０．５・日中２．０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</si>
  <si>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家事早朝増２．０・２人</t>
    <rPh sb="4" eb="5">
      <t>ゾウ</t>
    </rPh>
    <rPh sb="10" eb="11">
      <t>ヒト</t>
    </rPh>
    <phoneticPr fontId="2"/>
  </si>
  <si>
    <t>家事早朝増２．０・３級</t>
    <rPh sb="4" eb="5">
      <t>ゾウ</t>
    </rPh>
    <rPh sb="10" eb="11">
      <t>キュウ</t>
    </rPh>
    <phoneticPr fontId="2"/>
  </si>
  <si>
    <t>家事早朝増２．０・３級・２人</t>
    <rPh sb="4" eb="5">
      <t>ゾウ</t>
    </rPh>
    <rPh sb="10" eb="11">
      <t>キュウ</t>
    </rPh>
    <rPh sb="13" eb="14">
      <t>ヒト</t>
    </rPh>
    <phoneticPr fontId="2"/>
  </si>
  <si>
    <t>家事早朝増２．５</t>
    <rPh sb="4" eb="5">
      <t>ゾウ</t>
    </rPh>
    <phoneticPr fontId="2"/>
  </si>
  <si>
    <t>家事早朝増２．５・２人</t>
    <rPh sb="4" eb="5">
      <t>ゾウ</t>
    </rPh>
    <rPh sb="10" eb="11">
      <t>ヒト</t>
    </rPh>
    <phoneticPr fontId="2"/>
  </si>
  <si>
    <t>家事早朝増２．５・３級</t>
    <rPh sb="4" eb="5">
      <t>ゾウ</t>
    </rPh>
    <rPh sb="10" eb="11">
      <t>キュウ</t>
    </rPh>
    <phoneticPr fontId="2"/>
  </si>
  <si>
    <t>家事早朝増２．５・３級・２人</t>
    <rPh sb="4" eb="5">
      <t>ゾウ</t>
    </rPh>
    <rPh sb="10" eb="11">
      <t>キュウ</t>
    </rPh>
    <rPh sb="13" eb="14">
      <t>ヒト</t>
    </rPh>
    <phoneticPr fontId="2"/>
  </si>
  <si>
    <t>ハ　家事援助　（夜間増分）</t>
    <rPh sb="2" eb="4">
      <t>カジ</t>
    </rPh>
    <rPh sb="4" eb="6">
      <t>エンジョ</t>
    </rPh>
    <rPh sb="8" eb="10">
      <t>ヤカン</t>
    </rPh>
    <rPh sb="10" eb="12">
      <t>ゾウブン</t>
    </rPh>
    <phoneticPr fontId="2"/>
  </si>
  <si>
    <t>家事夜間増０．５</t>
    <rPh sb="4" eb="5">
      <t>ゾウ</t>
    </rPh>
    <phoneticPr fontId="2"/>
  </si>
  <si>
    <t>家事夜間増０．５・２人</t>
    <rPh sb="4" eb="5">
      <t>ゾウ</t>
    </rPh>
    <rPh sb="10" eb="11">
      <t>ヒト</t>
    </rPh>
    <phoneticPr fontId="2"/>
  </si>
  <si>
    <t>家事夜間増０．５・３級</t>
    <rPh sb="4" eb="5">
      <t>ゾウ</t>
    </rPh>
    <rPh sb="10" eb="11">
      <t>キュウ</t>
    </rPh>
    <phoneticPr fontId="2"/>
  </si>
  <si>
    <t>家事夜間増０．５・３級・２人</t>
    <rPh sb="4" eb="5">
      <t>ゾウ</t>
    </rPh>
    <rPh sb="10" eb="11">
      <t>キュウ</t>
    </rPh>
    <rPh sb="13" eb="14">
      <t>ヒト</t>
    </rPh>
    <phoneticPr fontId="2"/>
  </si>
  <si>
    <t>家事夜間増１．０</t>
    <rPh sb="4" eb="5">
      <t>ゾウ</t>
    </rPh>
    <phoneticPr fontId="2"/>
  </si>
  <si>
    <t>家事夜間増１．０・２人</t>
    <rPh sb="4" eb="5">
      <t>ゾウ</t>
    </rPh>
    <rPh sb="10" eb="11">
      <t>ヒト</t>
    </rPh>
    <phoneticPr fontId="2"/>
  </si>
  <si>
    <t>家事夜間増１．０・３級</t>
    <rPh sb="4" eb="5">
      <t>ゾウ</t>
    </rPh>
    <rPh sb="10" eb="11">
      <t>キュウ</t>
    </rPh>
    <phoneticPr fontId="2"/>
  </si>
  <si>
    <t>家事夜間増１．０・３級・２人</t>
    <rPh sb="4" eb="5">
      <t>ゾウ</t>
    </rPh>
    <rPh sb="10" eb="11">
      <t>キュウ</t>
    </rPh>
    <rPh sb="13" eb="14">
      <t>ヒト</t>
    </rPh>
    <phoneticPr fontId="2"/>
  </si>
  <si>
    <t>家事夜間増１．５</t>
    <rPh sb="4" eb="5">
      <t>ゾウ</t>
    </rPh>
    <phoneticPr fontId="2"/>
  </si>
  <si>
    <t>身体夜間増２．５</t>
    <rPh sb="0" eb="2">
      <t>シンタイ</t>
    </rPh>
    <rPh sb="4" eb="5">
      <t>ゾウ</t>
    </rPh>
    <phoneticPr fontId="2"/>
  </si>
  <si>
    <t>身体夜間増３．０・２人</t>
    <rPh sb="0" eb="2">
      <t>シンタイ</t>
    </rPh>
    <rPh sb="4" eb="5">
      <t>ゾウ</t>
    </rPh>
    <rPh sb="10" eb="11">
      <t>ヒト</t>
    </rPh>
    <phoneticPr fontId="2"/>
  </si>
  <si>
    <t>身体日中１．５・夜間１．５・３級・２人</t>
    <rPh sb="0" eb="2">
      <t>シンタイ</t>
    </rPh>
    <rPh sb="15" eb="16">
      <t>キュウ</t>
    </rPh>
    <rPh sb="18" eb="19">
      <t>ヒト</t>
    </rPh>
    <phoneticPr fontId="2"/>
  </si>
  <si>
    <t>身体日中２．０・夜間０．５</t>
    <rPh sb="0" eb="2">
      <t>シンタイ</t>
    </rPh>
    <phoneticPr fontId="2"/>
  </si>
  <si>
    <t>身体日中２．０・夜間０．５・３級・２人</t>
    <rPh sb="0" eb="2">
      <t>シンタイ</t>
    </rPh>
    <rPh sb="15" eb="16">
      <t>キュウ</t>
    </rPh>
    <rPh sb="18" eb="19">
      <t>ヒト</t>
    </rPh>
    <phoneticPr fontId="2"/>
  </si>
  <si>
    <t>身体日中２．０・夜間１．０</t>
    <rPh sb="0" eb="2">
      <t>シンタイ</t>
    </rPh>
    <phoneticPr fontId="2"/>
  </si>
  <si>
    <t>身体日中２．０・夜間１．０・３級・２人</t>
    <rPh sb="0" eb="2">
      <t>シンタイ</t>
    </rPh>
    <rPh sb="15" eb="16">
      <t>キュウ</t>
    </rPh>
    <rPh sb="18" eb="19">
      <t>ヒト</t>
    </rPh>
    <phoneticPr fontId="2"/>
  </si>
  <si>
    <t>身体日中２．５・夜間０．５</t>
    <rPh sb="0" eb="2">
      <t>シンタイ</t>
    </rPh>
    <phoneticPr fontId="2"/>
  </si>
  <si>
    <t>身体日中２．５・夜間０．５・３級・２人</t>
    <rPh sb="0" eb="2">
      <t>シンタイ</t>
    </rPh>
    <rPh sb="15" eb="16">
      <t>キュウ</t>
    </rPh>
    <rPh sb="18" eb="19">
      <t>ヒト</t>
    </rPh>
    <phoneticPr fontId="2"/>
  </si>
  <si>
    <t>身体日中増２．０・２人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</si>
  <si>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身体日中増２．０・３級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</si>
  <si>
    <t>身体日中増２．０・３級・２人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rPh sb="13" eb="14">
      <t>ヒト</t>
    </rPh>
    <phoneticPr fontId="2"/>
  </si>
  <si>
    <t>身体日中増２．０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</si>
  <si>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身体日中増２．５・３級</t>
    <rPh sb="0" eb="2">
      <t>シンタイ</t>
    </rPh>
    <rPh sb="2" eb="3">
      <t>ヒ</t>
    </rPh>
    <rPh sb="3" eb="4">
      <t>チュウ</t>
    </rPh>
    <rPh sb="4" eb="5">
      <t>ゾウ</t>
    </rPh>
    <rPh sb="10" eb="11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</si>
</sst>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%"/>
  </numFmts>
  <fonts count="12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9" fontId="5" fillId="0" borderId="0" xfId="0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9" fontId="5" fillId="0" borderId="14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9" fontId="5" fillId="0" borderId="10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178" fontId="5" fillId="0" borderId="10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7" xfId="0" applyFill="1" applyBorder="1" applyAlignment="1">
      <alignment horizontal="center" vertical="center"/>
    </xf>
    <xf numFmtId="0" fontId="4" fillId="0" borderId="14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horizontal="left" vertical="top"/>
    </xf>
    <xf numFmtId="3" fontId="4" fillId="0" borderId="10" xfId="0" applyNumberFormat="1" applyFont="1" applyFill="1" applyBorder="1" applyAlignment="1">
      <alignment horizontal="left" vertical="top"/>
    </xf>
    <xf numFmtId="3" fontId="4" fillId="0" borderId="11" xfId="0" applyNumberFormat="1" applyFont="1" applyFill="1" applyBorder="1" applyAlignment="1">
      <alignment horizontal="left" vertical="top"/>
    </xf>
    <xf numFmtId="0" fontId="0" fillId="0" borderId="6" xfId="0" applyBorder="1" applyAlignment="1"/>
    <xf numFmtId="0" fontId="0" fillId="0" borderId="9" xfId="0" applyBorder="1" applyAlignment="1"/>
    <xf numFmtId="0" fontId="0" fillId="0" borderId="14" xfId="0" applyBorder="1" applyAlignment="1">
      <alignment vertical="top"/>
    </xf>
    <xf numFmtId="3" fontId="4" fillId="0" borderId="7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78" fontId="4" fillId="0" borderId="14" xfId="0" applyNumberFormat="1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9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6" xfId="0" applyBorder="1" applyAlignment="1">
      <alignment vertical="top"/>
    </xf>
    <xf numFmtId="49" fontId="0" fillId="0" borderId="0" xfId="0" applyNumberFormat="1" applyAlignment="1">
      <alignment horizontal="right"/>
    </xf>
    <xf numFmtId="0" fontId="0" fillId="0" borderId="0" xfId="0" applyBorder="1"/>
    <xf numFmtId="49" fontId="0" fillId="0" borderId="0" xfId="0" applyNumberFormat="1" applyBorder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1" fillId="0" borderId="0" xfId="0" applyFont="1" applyBorder="1"/>
    <xf numFmtId="49" fontId="10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/>
    <xf numFmtId="0" fontId="0" fillId="2" borderId="0" xfId="0" applyFill="1" applyBorder="1"/>
    <xf numFmtId="49" fontId="0" fillId="2" borderId="0" xfId="0" applyNumberFormat="1" applyFill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7" xfId="0" applyBorder="1" applyAlignment="1"/>
    <xf numFmtId="0" fontId="0" fillId="0" borderId="14" xfId="0" applyBorder="1" applyAlignment="1"/>
    <xf numFmtId="0" fontId="0" fillId="0" borderId="0" xfId="0" applyAlignment="1"/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Alignment="1">
      <alignment vertical="top"/>
    </xf>
    <xf numFmtId="178" fontId="4" fillId="0" borderId="1" xfId="0" applyNumberFormat="1" applyFont="1" applyFill="1" applyBorder="1" applyAlignment="1">
      <alignment vertical="top" wrapText="1"/>
    </xf>
    <xf numFmtId="178" fontId="5" fillId="0" borderId="14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6" fillId="2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 textRotation="255"/>
    </xf>
    <xf numFmtId="0" fontId="4" fillId="0" borderId="13" xfId="0" applyFont="1" applyFill="1" applyBorder="1" applyAlignment="1">
      <alignment horizontal="left" vertical="top" textRotation="255"/>
    </xf>
    <xf numFmtId="0" fontId="4" fillId="0" borderId="5" xfId="0" applyFont="1" applyFill="1" applyBorder="1" applyAlignment="1">
      <alignment horizontal="left" vertical="top" textRotation="255"/>
    </xf>
    <xf numFmtId="0" fontId="4" fillId="0" borderId="7" xfId="0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vertical="top"/>
    </xf>
    <xf numFmtId="178" fontId="4" fillId="0" borderId="14" xfId="0" applyNumberFormat="1" applyFont="1" applyFill="1" applyBorder="1" applyAlignment="1">
      <alignment vertical="top"/>
    </xf>
    <xf numFmtId="178" fontId="4" fillId="0" borderId="0" xfId="0" applyNumberFormat="1" applyFont="1" applyFill="1" applyBorder="1" applyAlignment="1">
      <alignment vertical="top"/>
    </xf>
    <xf numFmtId="178" fontId="4" fillId="0" borderId="7" xfId="0" applyNumberFormat="1" applyFont="1" applyFill="1" applyBorder="1" applyAlignment="1">
      <alignment vertical="top" wrapText="1"/>
    </xf>
    <xf numFmtId="178" fontId="4" fillId="0" borderId="6" xfId="0" applyNumberFormat="1" applyFont="1" applyFill="1" applyBorder="1" applyAlignment="1">
      <alignment vertical="top" wrapText="1"/>
    </xf>
    <xf numFmtId="178" fontId="4" fillId="0" borderId="14" xfId="0" applyNumberFormat="1" applyFont="1" applyFill="1" applyBorder="1" applyAlignment="1">
      <alignment vertical="top" wrapText="1"/>
    </xf>
    <xf numFmtId="178" fontId="4" fillId="0" borderId="0" xfId="0" applyNumberFormat="1" applyFont="1" applyFill="1" applyBorder="1" applyAlignment="1">
      <alignment vertical="top" wrapText="1"/>
    </xf>
    <xf numFmtId="178" fontId="4" fillId="0" borderId="9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9" fontId="5" fillId="0" borderId="8" xfId="0" applyNumberFormat="1" applyFont="1" applyFill="1" applyBorder="1" applyAlignment="1">
      <alignment horizontal="right" vertical="center"/>
    </xf>
    <xf numFmtId="9" fontId="5" fillId="0" borderId="4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lef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178" fontId="4" fillId="0" borderId="1" xfId="0" applyNumberFormat="1" applyFont="1" applyFill="1" applyBorder="1" applyAlignment="1">
      <alignment vertical="top"/>
    </xf>
    <xf numFmtId="178" fontId="4" fillId="0" borderId="2" xfId="0" applyNumberFormat="1" applyFont="1" applyFill="1" applyBorder="1" applyAlignment="1">
      <alignment horizontal="left" vertical="top" textRotation="255"/>
    </xf>
    <xf numFmtId="178" fontId="4" fillId="0" borderId="13" xfId="0" applyNumberFormat="1" applyFont="1" applyFill="1" applyBorder="1" applyAlignment="1">
      <alignment horizontal="left" vertical="top" textRotation="255"/>
    </xf>
    <xf numFmtId="178" fontId="4" fillId="0" borderId="5" xfId="0" applyNumberFormat="1" applyFont="1" applyFill="1" applyBorder="1" applyAlignment="1">
      <alignment horizontal="left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81C221C-AECD-4ED5-B7F5-C5DE07701729}"/>
            </a:ext>
          </a:extLst>
        </xdr:cNvPr>
        <xdr:cNvSpPr txBox="1">
          <a:spLocks noChangeArrowheads="1"/>
        </xdr:cNvSpPr>
      </xdr:nvSpPr>
      <xdr:spPr bwMode="auto">
        <a:xfrm>
          <a:off x="42576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介護給付費単位数表に規定された加算・減算項目については、基本的な算定項目と組み合わせて合成コードとしたものと、単独のコードとしたものがある。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合成コード並びに単独コードとした加算・減算項目は、以下のとおりである。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16</xdr:col>
      <xdr:colOff>276225</xdr:colOff>
      <xdr:row>0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487E434-C98C-4053-AC45-6135D63B44C0}"/>
            </a:ext>
          </a:extLst>
        </xdr:cNvPr>
        <xdr:cNvSpPr>
          <a:spLocks/>
        </xdr:cNvSpPr>
      </xdr:nvSpPr>
      <xdr:spPr bwMode="auto">
        <a:xfrm rot="-5400000">
          <a:off x="4400550" y="-409575"/>
          <a:ext cx="0" cy="81915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4BD768EF-93BE-4F02-B5E3-7A2F4B4A9876}"/>
            </a:ext>
          </a:extLst>
        </xdr:cNvPr>
        <xdr:cNvSpPr>
          <a:spLocks/>
        </xdr:cNvSpPr>
      </xdr:nvSpPr>
      <xdr:spPr bwMode="auto">
        <a:xfrm rot="-5400000">
          <a:off x="5443538" y="-623888"/>
          <a:ext cx="0" cy="12477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tabSelected="1" zoomScaleNormal="100" zoomScaleSheetLayoutView="90" workbookViewId="0">
      <selection activeCell="Y37" sqref="Y37"/>
    </sheetView>
  </sheetViews>
  <sheetFormatPr defaultRowHeight="13.5" x14ac:dyDescent="0.15"/>
  <cols>
    <col min="1" max="4" width="3.625" customWidth="1"/>
    <col min="5" max="5" width="2.375" customWidth="1"/>
    <col min="6" max="6" width="3.625" customWidth="1"/>
    <col min="7" max="7" width="2.75" customWidth="1"/>
    <col min="8" max="18" width="3.625" customWidth="1"/>
    <col min="19" max="19" width="5.625" style="138" customWidth="1"/>
    <col min="20" max="23" width="3.625" customWidth="1"/>
  </cols>
  <sheetData>
    <row r="1" spans="2:21" ht="12.95" customHeight="1" x14ac:dyDescent="0.15"/>
    <row r="2" spans="2:21" ht="12.95" customHeight="1" x14ac:dyDescent="0.15"/>
    <row r="3" spans="2:21" s="139" customFormat="1" ht="12.95" customHeight="1" x14ac:dyDescent="0.15">
      <c r="S3" s="140"/>
    </row>
    <row r="4" spans="2:21" s="139" customFormat="1" ht="13.5" customHeight="1" x14ac:dyDescent="0.15">
      <c r="B4" s="148" t="s">
        <v>146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</row>
    <row r="5" spans="2:21" s="139" customFormat="1" ht="13.5" customHeight="1" x14ac:dyDescent="0.15">
      <c r="B5" s="151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</row>
    <row r="6" spans="2:21" s="139" customFormat="1" ht="13.5" customHeight="1" x14ac:dyDescent="0.15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3"/>
    </row>
    <row r="7" spans="2:21" s="139" customFormat="1" ht="13.5" customHeight="1" x14ac:dyDescent="0.15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3"/>
    </row>
    <row r="8" spans="2:21" s="139" customFormat="1" x14ac:dyDescent="0.15">
      <c r="B8" s="154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6"/>
    </row>
    <row r="9" spans="2:21" s="139" customFormat="1" x14ac:dyDescent="0.15">
      <c r="S9" s="140"/>
    </row>
    <row r="10" spans="2:21" s="139" customFormat="1" x14ac:dyDescent="0.15">
      <c r="S10" s="140"/>
    </row>
    <row r="11" spans="2:21" s="139" customFormat="1" ht="17.25" customHeight="1" x14ac:dyDescent="0.15">
      <c r="G11" s="141"/>
      <c r="H11" s="144"/>
      <c r="I11" s="144"/>
      <c r="J11" s="144"/>
      <c r="K11" s="144"/>
      <c r="L11" s="144"/>
      <c r="M11" s="144"/>
      <c r="N11" s="144"/>
      <c r="O11" s="144"/>
      <c r="P11" s="144"/>
      <c r="S11" s="140"/>
    </row>
    <row r="12" spans="2:21" s="139" customFormat="1" ht="24" x14ac:dyDescent="0.15">
      <c r="H12" s="144"/>
      <c r="I12" s="144"/>
      <c r="J12" s="144"/>
      <c r="K12" s="144"/>
      <c r="L12" s="144"/>
      <c r="M12" s="144"/>
      <c r="N12" s="144"/>
      <c r="O12" s="144"/>
      <c r="P12" s="144"/>
      <c r="S12" s="140"/>
    </row>
    <row r="15" spans="2:21" ht="13.5" customHeight="1" x14ac:dyDescent="0.15"/>
    <row r="16" spans="2:21" x14ac:dyDescent="0.15">
      <c r="B16" s="145" t="s">
        <v>474</v>
      </c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 t="s">
        <v>1309</v>
      </c>
      <c r="S16" s="147" t="s">
        <v>1310</v>
      </c>
      <c r="T16" s="139"/>
      <c r="U16" s="143"/>
    </row>
    <row r="17" spans="2:21" ht="5.0999999999999996" customHeight="1" x14ac:dyDescent="0.15">
      <c r="B17" s="142"/>
      <c r="C17" s="142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40"/>
      <c r="T17" s="139"/>
      <c r="U17" s="143"/>
    </row>
  </sheetData>
  <mergeCells count="1">
    <mergeCell ref="B4:U8"/>
  </mergeCells>
  <phoneticPr fontId="2"/>
  <printOptions horizontalCentered="1"/>
  <pageMargins left="0.78740157480314965" right="0.78740157480314965" top="0.78740157480314965" bottom="0.59055118110236227" header="0.51181102362204722" footer="0.28999999999999998"/>
  <pageSetup paperSize="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zoomScaleNormal="100" zoomScaleSheetLayoutView="75" workbookViewId="0"/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 t="s">
        <v>718</v>
      </c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168</v>
      </c>
    </row>
    <row r="5" spans="1:47" s="20" customFormat="1" ht="17.100000000000001" customHeight="1" x14ac:dyDescent="0.15">
      <c r="A5" s="2" t="s">
        <v>721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800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1111</v>
      </c>
      <c r="C7" s="9" t="s">
        <v>230</v>
      </c>
      <c r="D7" s="160" t="s">
        <v>167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36"/>
      <c r="AQ7" s="56"/>
      <c r="AR7" s="57"/>
      <c r="AS7" s="19">
        <f>ROUND(L9,0)</f>
        <v>230</v>
      </c>
      <c r="AT7" s="69" t="s">
        <v>97</v>
      </c>
    </row>
    <row r="8" spans="1:47" s="20" customFormat="1" ht="17.100000000000001" customHeight="1" x14ac:dyDescent="0.15">
      <c r="A8" s="7">
        <v>11</v>
      </c>
      <c r="B8" s="8">
        <v>1112</v>
      </c>
      <c r="C8" s="9" t="s">
        <v>559</v>
      </c>
      <c r="D8" s="162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5" t="s">
        <v>723</v>
      </c>
      <c r="AQ8" s="158">
        <v>1</v>
      </c>
      <c r="AR8" s="159"/>
      <c r="AS8" s="19">
        <f>ROUND(L9*AQ8,0)</f>
        <v>230</v>
      </c>
      <c r="AT8" s="41"/>
    </row>
    <row r="9" spans="1:47" s="20" customFormat="1" ht="17.100000000000001" customHeight="1" x14ac:dyDescent="0.15">
      <c r="A9" s="7">
        <v>11</v>
      </c>
      <c r="B9" s="8">
        <v>1113</v>
      </c>
      <c r="C9" s="9" t="s">
        <v>560</v>
      </c>
      <c r="D9" s="75"/>
      <c r="E9" s="76"/>
      <c r="F9" s="76"/>
      <c r="G9" s="79"/>
      <c r="L9" s="157">
        <v>230</v>
      </c>
      <c r="M9" s="157"/>
      <c r="N9" s="15" t="s">
        <v>731</v>
      </c>
      <c r="O9" s="21"/>
      <c r="P9" s="119" t="s">
        <v>165</v>
      </c>
      <c r="Q9" s="120"/>
      <c r="R9" s="120"/>
      <c r="S9" s="120"/>
      <c r="T9" s="120"/>
      <c r="U9" s="120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36"/>
      <c r="AQ9" s="56"/>
      <c r="AR9" s="57"/>
      <c r="AS9" s="19">
        <f>ROUND(L9*X10,0)</f>
        <v>161</v>
      </c>
      <c r="AT9" s="41"/>
    </row>
    <row r="10" spans="1:47" s="20" customFormat="1" ht="17.100000000000001" customHeight="1" x14ac:dyDescent="0.15">
      <c r="A10" s="7">
        <v>11</v>
      </c>
      <c r="B10" s="8">
        <v>1114</v>
      </c>
      <c r="C10" s="9" t="s">
        <v>418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21" t="s">
        <v>166</v>
      </c>
      <c r="Q10" s="122"/>
      <c r="R10" s="122"/>
      <c r="S10" s="122"/>
      <c r="T10" s="122"/>
      <c r="U10" s="122"/>
      <c r="V10" s="70"/>
      <c r="W10" s="25" t="s">
        <v>723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5" t="s">
        <v>723</v>
      </c>
      <c r="AQ10" s="158">
        <v>1</v>
      </c>
      <c r="AR10" s="159"/>
      <c r="AS10" s="26">
        <f>ROUND(ROUND(L9*X10,0)*AQ10,0)</f>
        <v>161</v>
      </c>
      <c r="AT10" s="41"/>
    </row>
    <row r="11" spans="1:47" s="20" customFormat="1" ht="17.100000000000001" customHeight="1" x14ac:dyDescent="0.15">
      <c r="A11" s="7">
        <v>11</v>
      </c>
      <c r="B11" s="8">
        <v>1115</v>
      </c>
      <c r="C11" s="9" t="s">
        <v>563</v>
      </c>
      <c r="D11" s="160" t="s">
        <v>189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36"/>
      <c r="AQ11" s="56"/>
      <c r="AR11" s="57"/>
      <c r="AS11" s="19">
        <f>ROUND(L13,0)</f>
        <v>400</v>
      </c>
      <c r="AT11" s="41"/>
    </row>
    <row r="12" spans="1:47" s="20" customFormat="1" ht="17.100000000000001" customHeight="1" x14ac:dyDescent="0.15">
      <c r="A12" s="7">
        <v>11</v>
      </c>
      <c r="B12" s="8">
        <v>1116</v>
      </c>
      <c r="C12" s="9" t="s">
        <v>561</v>
      </c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5" t="s">
        <v>723</v>
      </c>
      <c r="AQ12" s="158">
        <v>1</v>
      </c>
      <c r="AR12" s="159"/>
      <c r="AS12" s="19">
        <f>ROUND(L13*AQ12,0)</f>
        <v>400</v>
      </c>
      <c r="AT12" s="41"/>
    </row>
    <row r="13" spans="1:47" s="20" customFormat="1" ht="17.100000000000001" customHeight="1" x14ac:dyDescent="0.15">
      <c r="A13" s="7">
        <v>11</v>
      </c>
      <c r="B13" s="8">
        <v>1117</v>
      </c>
      <c r="C13" s="9" t="s">
        <v>562</v>
      </c>
      <c r="D13" s="75"/>
      <c r="E13" s="76"/>
      <c r="F13" s="76"/>
      <c r="G13" s="79"/>
      <c r="L13" s="157">
        <v>400</v>
      </c>
      <c r="M13" s="157"/>
      <c r="N13" s="15" t="s">
        <v>731</v>
      </c>
      <c r="O13" s="21"/>
      <c r="P13" s="119" t="s">
        <v>165</v>
      </c>
      <c r="Q13" s="120"/>
      <c r="R13" s="120"/>
      <c r="S13" s="120"/>
      <c r="T13" s="120"/>
      <c r="U13" s="120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36"/>
      <c r="AQ13" s="56"/>
      <c r="AR13" s="57"/>
      <c r="AS13" s="19">
        <f>ROUND(L13*X14,0)</f>
        <v>280</v>
      </c>
      <c r="AT13" s="41"/>
    </row>
    <row r="14" spans="1:47" s="20" customFormat="1" ht="17.100000000000001" customHeight="1" x14ac:dyDescent="0.15">
      <c r="A14" s="7">
        <v>11</v>
      </c>
      <c r="B14" s="8">
        <v>1118</v>
      </c>
      <c r="C14" s="9" t="s">
        <v>419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21" t="s">
        <v>166</v>
      </c>
      <c r="Q14" s="122"/>
      <c r="R14" s="122"/>
      <c r="S14" s="122"/>
      <c r="T14" s="122"/>
      <c r="U14" s="122"/>
      <c r="V14" s="70"/>
      <c r="W14" s="25" t="s">
        <v>723</v>
      </c>
      <c r="X14" s="158">
        <v>0.7</v>
      </c>
      <c r="Y14" s="159"/>
      <c r="Z14" s="60" t="s">
        <v>795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5" t="s">
        <v>723</v>
      </c>
      <c r="AQ14" s="158">
        <v>1</v>
      </c>
      <c r="AR14" s="159"/>
      <c r="AS14" s="26">
        <f>ROUND(ROUND(L13*X14,0)*AQ14,0)</f>
        <v>280</v>
      </c>
      <c r="AT14" s="41"/>
    </row>
    <row r="15" spans="1:47" s="20" customFormat="1" ht="17.100000000000001" customHeight="1" x14ac:dyDescent="0.15">
      <c r="A15" s="7">
        <v>11</v>
      </c>
      <c r="B15" s="8">
        <v>1119</v>
      </c>
      <c r="C15" s="9" t="s">
        <v>566</v>
      </c>
      <c r="D15" s="160" t="s">
        <v>190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6"/>
      <c r="AQ15" s="56"/>
      <c r="AR15" s="57"/>
      <c r="AS15" s="19">
        <f>ROUND(L17,0)</f>
        <v>580</v>
      </c>
      <c r="AT15" s="41"/>
    </row>
    <row r="16" spans="1:47" s="20" customFormat="1" ht="17.100000000000001" customHeight="1" x14ac:dyDescent="0.15">
      <c r="A16" s="7">
        <v>11</v>
      </c>
      <c r="B16" s="8">
        <v>1120</v>
      </c>
      <c r="C16" s="9" t="s">
        <v>564</v>
      </c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5" t="s">
        <v>723</v>
      </c>
      <c r="AQ16" s="158">
        <v>1</v>
      </c>
      <c r="AR16" s="159"/>
      <c r="AS16" s="19">
        <f>ROUND(L17*AQ16,0)</f>
        <v>580</v>
      </c>
      <c r="AT16" s="41"/>
    </row>
    <row r="17" spans="1:46" s="20" customFormat="1" ht="17.100000000000001" customHeight="1" x14ac:dyDescent="0.15">
      <c r="A17" s="7">
        <v>11</v>
      </c>
      <c r="B17" s="8">
        <v>1121</v>
      </c>
      <c r="C17" s="9" t="s">
        <v>565</v>
      </c>
      <c r="D17" s="75"/>
      <c r="E17" s="76"/>
      <c r="F17" s="76"/>
      <c r="G17" s="79"/>
      <c r="L17" s="157">
        <v>580</v>
      </c>
      <c r="M17" s="157"/>
      <c r="N17" s="15" t="s">
        <v>731</v>
      </c>
      <c r="O17" s="21"/>
      <c r="P17" s="119" t="s">
        <v>165</v>
      </c>
      <c r="Q17" s="120"/>
      <c r="R17" s="120"/>
      <c r="S17" s="120"/>
      <c r="T17" s="120"/>
      <c r="U17" s="120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6"/>
      <c r="AQ17" s="56"/>
      <c r="AR17" s="57"/>
      <c r="AS17" s="19">
        <f>ROUND(L17*X18,0)</f>
        <v>406</v>
      </c>
      <c r="AT17" s="41"/>
    </row>
    <row r="18" spans="1:46" s="20" customFormat="1" ht="17.100000000000001" customHeight="1" x14ac:dyDescent="0.15">
      <c r="A18" s="7">
        <v>11</v>
      </c>
      <c r="B18" s="8">
        <v>1122</v>
      </c>
      <c r="C18" s="9" t="s">
        <v>1277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21" t="s">
        <v>166</v>
      </c>
      <c r="Q18" s="122"/>
      <c r="R18" s="122"/>
      <c r="S18" s="122"/>
      <c r="T18" s="122"/>
      <c r="U18" s="122"/>
      <c r="V18" s="70"/>
      <c r="W18" s="25" t="s">
        <v>723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5" t="s">
        <v>723</v>
      </c>
      <c r="AQ18" s="158">
        <v>1</v>
      </c>
      <c r="AR18" s="159"/>
      <c r="AS18" s="26">
        <f>ROUND(ROUND(L17*X18,0)*AQ18,0)</f>
        <v>406</v>
      </c>
      <c r="AT18" s="41"/>
    </row>
    <row r="19" spans="1:46" s="20" customFormat="1" ht="17.100000000000001" customHeight="1" x14ac:dyDescent="0.15">
      <c r="A19" s="7">
        <v>11</v>
      </c>
      <c r="B19" s="8">
        <v>1123</v>
      </c>
      <c r="C19" s="9" t="s">
        <v>360</v>
      </c>
      <c r="D19" s="164" t="s">
        <v>191</v>
      </c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36"/>
      <c r="AQ19" s="56"/>
      <c r="AR19" s="57"/>
      <c r="AS19" s="19">
        <f>ROUND(L21,0)</f>
        <v>655</v>
      </c>
      <c r="AT19" s="41"/>
    </row>
    <row r="20" spans="1:46" s="20" customFormat="1" ht="17.100000000000001" customHeight="1" x14ac:dyDescent="0.15">
      <c r="A20" s="7">
        <v>11</v>
      </c>
      <c r="B20" s="8">
        <v>1124</v>
      </c>
      <c r="C20" s="9" t="s">
        <v>358</v>
      </c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5" t="s">
        <v>723</v>
      </c>
      <c r="AQ20" s="158">
        <v>1</v>
      </c>
      <c r="AR20" s="159"/>
      <c r="AS20" s="19">
        <f>ROUND(L21*AQ20,0)</f>
        <v>655</v>
      </c>
      <c r="AT20" s="41"/>
    </row>
    <row r="21" spans="1:46" s="20" customFormat="1" ht="17.100000000000001" customHeight="1" x14ac:dyDescent="0.15">
      <c r="A21" s="7">
        <v>11</v>
      </c>
      <c r="B21" s="8">
        <v>1125</v>
      </c>
      <c r="C21" s="9" t="s">
        <v>359</v>
      </c>
      <c r="D21" s="75"/>
      <c r="E21" s="76"/>
      <c r="F21" s="76"/>
      <c r="G21" s="79"/>
      <c r="L21" s="157">
        <v>655</v>
      </c>
      <c r="M21" s="157"/>
      <c r="N21" s="15" t="s">
        <v>731</v>
      </c>
      <c r="O21" s="21"/>
      <c r="P21" s="119" t="s">
        <v>165</v>
      </c>
      <c r="Q21" s="120"/>
      <c r="R21" s="120"/>
      <c r="S21" s="120"/>
      <c r="T21" s="120"/>
      <c r="U21" s="120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36"/>
      <c r="AQ21" s="56"/>
      <c r="AR21" s="57"/>
      <c r="AS21" s="19">
        <f>ROUND(L21*X22,0)</f>
        <v>459</v>
      </c>
      <c r="AT21" s="41"/>
    </row>
    <row r="22" spans="1:46" s="20" customFormat="1" ht="17.100000000000001" customHeight="1" x14ac:dyDescent="0.15">
      <c r="A22" s="7">
        <v>11</v>
      </c>
      <c r="B22" s="8">
        <v>1126</v>
      </c>
      <c r="C22" s="9" t="s">
        <v>420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21" t="s">
        <v>166</v>
      </c>
      <c r="Q22" s="122"/>
      <c r="R22" s="122"/>
      <c r="S22" s="122"/>
      <c r="T22" s="122"/>
      <c r="U22" s="122"/>
      <c r="V22" s="70"/>
      <c r="W22" s="25" t="s">
        <v>723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5" t="s">
        <v>723</v>
      </c>
      <c r="AQ22" s="158">
        <v>1</v>
      </c>
      <c r="AR22" s="159"/>
      <c r="AS22" s="26">
        <f>ROUND(ROUND(L21*X22,0)*AQ22,0)</f>
        <v>459</v>
      </c>
      <c r="AT22" s="41"/>
    </row>
    <row r="23" spans="1:46" s="20" customFormat="1" ht="17.100000000000001" customHeight="1" x14ac:dyDescent="0.15">
      <c r="A23" s="7">
        <v>11</v>
      </c>
      <c r="B23" s="8">
        <v>1127</v>
      </c>
      <c r="C23" s="9" t="s">
        <v>255</v>
      </c>
      <c r="D23" s="164" t="s">
        <v>192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36"/>
      <c r="AQ23" s="56"/>
      <c r="AR23" s="57"/>
      <c r="AS23" s="19">
        <f>ROUND(L25,0)</f>
        <v>730</v>
      </c>
      <c r="AT23" s="41"/>
    </row>
    <row r="24" spans="1:46" s="20" customFormat="1" ht="17.100000000000001" customHeight="1" x14ac:dyDescent="0.15">
      <c r="A24" s="7">
        <v>11</v>
      </c>
      <c r="B24" s="8">
        <v>1128</v>
      </c>
      <c r="C24" s="9" t="s">
        <v>253</v>
      </c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5" t="s">
        <v>723</v>
      </c>
      <c r="AQ24" s="158">
        <v>1</v>
      </c>
      <c r="AR24" s="159"/>
      <c r="AS24" s="19">
        <f>ROUND(L25*AQ24,0)</f>
        <v>730</v>
      </c>
      <c r="AT24" s="41"/>
    </row>
    <row r="25" spans="1:46" s="20" customFormat="1" ht="17.100000000000001" customHeight="1" x14ac:dyDescent="0.15">
      <c r="A25" s="7">
        <v>11</v>
      </c>
      <c r="B25" s="8">
        <v>1129</v>
      </c>
      <c r="C25" s="9" t="s">
        <v>254</v>
      </c>
      <c r="D25" s="75"/>
      <c r="E25" s="76"/>
      <c r="F25" s="76"/>
      <c r="G25" s="79"/>
      <c r="L25" s="157">
        <v>730</v>
      </c>
      <c r="M25" s="157"/>
      <c r="N25" s="15" t="s">
        <v>731</v>
      </c>
      <c r="O25" s="21"/>
      <c r="P25" s="119" t="s">
        <v>165</v>
      </c>
      <c r="Q25" s="120"/>
      <c r="R25" s="120"/>
      <c r="S25" s="120"/>
      <c r="T25" s="120"/>
      <c r="U25" s="120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6"/>
      <c r="AQ25" s="56"/>
      <c r="AR25" s="57"/>
      <c r="AS25" s="19">
        <f>ROUND(L25*X26,0)</f>
        <v>511</v>
      </c>
      <c r="AT25" s="41"/>
    </row>
    <row r="26" spans="1:46" s="20" customFormat="1" ht="17.100000000000001" customHeight="1" x14ac:dyDescent="0.15">
      <c r="A26" s="7">
        <v>11</v>
      </c>
      <c r="B26" s="8">
        <v>1130</v>
      </c>
      <c r="C26" s="9" t="s">
        <v>421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21" t="s">
        <v>166</v>
      </c>
      <c r="Q26" s="122"/>
      <c r="R26" s="122"/>
      <c r="S26" s="122"/>
      <c r="T26" s="122"/>
      <c r="U26" s="122"/>
      <c r="V26" s="70"/>
      <c r="W26" s="25" t="s">
        <v>723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5" t="s">
        <v>723</v>
      </c>
      <c r="AQ26" s="158">
        <v>1</v>
      </c>
      <c r="AR26" s="159"/>
      <c r="AS26" s="26">
        <f>ROUND(ROUND(L25*X26,0)*AQ26,0)</f>
        <v>511</v>
      </c>
      <c r="AT26" s="41"/>
    </row>
    <row r="27" spans="1:46" s="20" customFormat="1" ht="17.100000000000001" customHeight="1" x14ac:dyDescent="0.15">
      <c r="A27" s="7">
        <v>11</v>
      </c>
      <c r="B27" s="8">
        <v>1131</v>
      </c>
      <c r="C27" s="9" t="s">
        <v>258</v>
      </c>
      <c r="D27" s="164" t="s">
        <v>193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6"/>
      <c r="AQ27" s="56"/>
      <c r="AR27" s="57"/>
      <c r="AS27" s="19">
        <f>ROUND(L29,0)</f>
        <v>805</v>
      </c>
      <c r="AT27" s="41"/>
    </row>
    <row r="28" spans="1:46" s="20" customFormat="1" ht="17.100000000000001" customHeight="1" x14ac:dyDescent="0.15">
      <c r="A28" s="7">
        <v>11</v>
      </c>
      <c r="B28" s="8">
        <v>1132</v>
      </c>
      <c r="C28" s="9" t="s">
        <v>256</v>
      </c>
      <c r="D28" s="169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796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5" t="s">
        <v>723</v>
      </c>
      <c r="AQ28" s="158">
        <v>1</v>
      </c>
      <c r="AR28" s="159"/>
      <c r="AS28" s="19">
        <f>ROUND(L29*AQ28,0)</f>
        <v>805</v>
      </c>
      <c r="AT28" s="41"/>
    </row>
    <row r="29" spans="1:46" s="20" customFormat="1" ht="17.100000000000001" customHeight="1" x14ac:dyDescent="0.15">
      <c r="A29" s="7">
        <v>11</v>
      </c>
      <c r="B29" s="8">
        <v>1133</v>
      </c>
      <c r="C29" s="9" t="s">
        <v>257</v>
      </c>
      <c r="D29" s="75"/>
      <c r="E29" s="76"/>
      <c r="F29" s="76"/>
      <c r="G29" s="79"/>
      <c r="L29" s="157">
        <v>805</v>
      </c>
      <c r="M29" s="157"/>
      <c r="N29" s="15" t="s">
        <v>731</v>
      </c>
      <c r="O29" s="21"/>
      <c r="P29" s="119" t="s">
        <v>165</v>
      </c>
      <c r="Q29" s="120"/>
      <c r="R29" s="120"/>
      <c r="S29" s="120"/>
      <c r="T29" s="120"/>
      <c r="U29" s="120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6"/>
      <c r="AQ29" s="56"/>
      <c r="AR29" s="57"/>
      <c r="AS29" s="19">
        <f>ROUND(L29*X30,0)</f>
        <v>564</v>
      </c>
      <c r="AT29" s="41"/>
    </row>
    <row r="30" spans="1:46" s="20" customFormat="1" ht="17.100000000000001" customHeight="1" x14ac:dyDescent="0.15">
      <c r="A30" s="7">
        <v>11</v>
      </c>
      <c r="B30" s="8">
        <v>1134</v>
      </c>
      <c r="C30" s="9" t="s">
        <v>422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21" t="s">
        <v>166</v>
      </c>
      <c r="Q30" s="122"/>
      <c r="R30" s="122"/>
      <c r="S30" s="122"/>
      <c r="T30" s="122"/>
      <c r="U30" s="122"/>
      <c r="V30" s="70"/>
      <c r="W30" s="25" t="s">
        <v>723</v>
      </c>
      <c r="X30" s="158">
        <v>0.7</v>
      </c>
      <c r="Y30" s="159"/>
      <c r="Z30" s="60" t="s">
        <v>796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5" t="s">
        <v>723</v>
      </c>
      <c r="AQ30" s="158">
        <v>1</v>
      </c>
      <c r="AR30" s="159"/>
      <c r="AS30" s="26">
        <f>ROUND(ROUND(L29*X30,0)*AQ30,0)</f>
        <v>564</v>
      </c>
      <c r="AT30" s="41"/>
    </row>
    <row r="31" spans="1:46" s="20" customFormat="1" ht="17.100000000000001" customHeight="1" x14ac:dyDescent="0.15">
      <c r="A31" s="7">
        <v>11</v>
      </c>
      <c r="B31" s="8">
        <v>1135</v>
      </c>
      <c r="C31" s="9" t="s">
        <v>279</v>
      </c>
      <c r="D31" s="164" t="s">
        <v>194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36"/>
      <c r="AQ31" s="56"/>
      <c r="AR31" s="57"/>
      <c r="AS31" s="19">
        <f>ROUND(L33,0)</f>
        <v>875</v>
      </c>
      <c r="AT31" s="41"/>
    </row>
    <row r="32" spans="1:46" s="20" customFormat="1" ht="17.100000000000001" customHeight="1" x14ac:dyDescent="0.15">
      <c r="A32" s="7">
        <v>11</v>
      </c>
      <c r="B32" s="8">
        <v>1136</v>
      </c>
      <c r="C32" s="9" t="s">
        <v>277</v>
      </c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796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5" t="s">
        <v>723</v>
      </c>
      <c r="AQ32" s="158">
        <v>1</v>
      </c>
      <c r="AR32" s="159"/>
      <c r="AS32" s="19">
        <f>ROUND(L33*AQ32,0)</f>
        <v>875</v>
      </c>
      <c r="AT32" s="41"/>
    </row>
    <row r="33" spans="1:46" s="20" customFormat="1" ht="17.100000000000001" customHeight="1" x14ac:dyDescent="0.15">
      <c r="A33" s="7">
        <v>11</v>
      </c>
      <c r="B33" s="8">
        <v>1137</v>
      </c>
      <c r="C33" s="9" t="s">
        <v>278</v>
      </c>
      <c r="D33" s="75"/>
      <c r="E33" s="76"/>
      <c r="F33" s="76"/>
      <c r="G33" s="79"/>
      <c r="L33" s="157">
        <v>875</v>
      </c>
      <c r="M33" s="157"/>
      <c r="N33" s="15" t="s">
        <v>731</v>
      </c>
      <c r="O33" s="21"/>
      <c r="P33" s="119" t="s">
        <v>165</v>
      </c>
      <c r="Q33" s="120"/>
      <c r="R33" s="120"/>
      <c r="S33" s="120"/>
      <c r="T33" s="120"/>
      <c r="U33" s="120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6"/>
      <c r="AQ33" s="56"/>
      <c r="AR33" s="57"/>
      <c r="AS33" s="19">
        <f>ROUND(L33*X34,0)</f>
        <v>613</v>
      </c>
      <c r="AT33" s="41"/>
    </row>
    <row r="34" spans="1:46" s="20" customFormat="1" ht="17.100000000000001" customHeight="1" x14ac:dyDescent="0.15">
      <c r="A34" s="7">
        <v>11</v>
      </c>
      <c r="B34" s="8">
        <v>1138</v>
      </c>
      <c r="C34" s="9" t="s">
        <v>423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21" t="s">
        <v>166</v>
      </c>
      <c r="Q34" s="122"/>
      <c r="R34" s="122"/>
      <c r="S34" s="122"/>
      <c r="T34" s="122"/>
      <c r="U34" s="122"/>
      <c r="V34" s="70"/>
      <c r="W34" s="25" t="s">
        <v>723</v>
      </c>
      <c r="X34" s="158">
        <v>0.7</v>
      </c>
      <c r="Y34" s="159"/>
      <c r="Z34" s="60" t="s">
        <v>796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5" t="s">
        <v>723</v>
      </c>
      <c r="AQ34" s="158">
        <v>1</v>
      </c>
      <c r="AR34" s="159"/>
      <c r="AS34" s="26">
        <f>ROUND(ROUND(L33*X34,0)*AQ34,0)</f>
        <v>613</v>
      </c>
      <c r="AT34" s="41"/>
    </row>
    <row r="35" spans="1:46" s="20" customFormat="1" ht="17.100000000000001" customHeight="1" x14ac:dyDescent="0.15">
      <c r="A35" s="7">
        <v>11</v>
      </c>
      <c r="B35" s="8">
        <v>1139</v>
      </c>
      <c r="C35" s="9" t="s">
        <v>282</v>
      </c>
      <c r="D35" s="164" t="s">
        <v>195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36"/>
      <c r="AQ35" s="56"/>
      <c r="AR35" s="57"/>
      <c r="AS35" s="19">
        <f>ROUND(L37,0)</f>
        <v>945</v>
      </c>
      <c r="AT35" s="41"/>
    </row>
    <row r="36" spans="1:46" s="20" customFormat="1" ht="17.100000000000001" customHeight="1" x14ac:dyDescent="0.15">
      <c r="A36" s="7">
        <v>11</v>
      </c>
      <c r="B36" s="8">
        <v>1140</v>
      </c>
      <c r="C36" s="9" t="s">
        <v>280</v>
      </c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796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5" t="s">
        <v>723</v>
      </c>
      <c r="AQ36" s="158">
        <v>1</v>
      </c>
      <c r="AR36" s="159"/>
      <c r="AS36" s="19">
        <f>ROUND(L37*AQ36,0)</f>
        <v>945</v>
      </c>
      <c r="AT36" s="41"/>
    </row>
    <row r="37" spans="1:46" s="20" customFormat="1" ht="17.100000000000001" customHeight="1" x14ac:dyDescent="0.15">
      <c r="A37" s="7">
        <v>11</v>
      </c>
      <c r="B37" s="8">
        <v>1141</v>
      </c>
      <c r="C37" s="9" t="s">
        <v>281</v>
      </c>
      <c r="D37" s="75"/>
      <c r="E37" s="76"/>
      <c r="F37" s="76"/>
      <c r="G37" s="79"/>
      <c r="L37" s="157">
        <v>945</v>
      </c>
      <c r="M37" s="157"/>
      <c r="N37" s="15" t="s">
        <v>731</v>
      </c>
      <c r="O37" s="21"/>
      <c r="P37" s="119" t="s">
        <v>165</v>
      </c>
      <c r="Q37" s="120"/>
      <c r="R37" s="120"/>
      <c r="S37" s="120"/>
      <c r="T37" s="120"/>
      <c r="U37" s="120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36"/>
      <c r="AQ37" s="56"/>
      <c r="AR37" s="57"/>
      <c r="AS37" s="19">
        <f>ROUND(L37*X38,0)</f>
        <v>662</v>
      </c>
      <c r="AT37" s="41"/>
    </row>
    <row r="38" spans="1:46" s="20" customFormat="1" ht="17.100000000000001" customHeight="1" x14ac:dyDescent="0.15">
      <c r="A38" s="7">
        <v>11</v>
      </c>
      <c r="B38" s="8">
        <v>1142</v>
      </c>
      <c r="C38" s="9" t="s">
        <v>424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21" t="s">
        <v>166</v>
      </c>
      <c r="Q38" s="122"/>
      <c r="R38" s="122"/>
      <c r="S38" s="122"/>
      <c r="T38" s="122"/>
      <c r="U38" s="122"/>
      <c r="V38" s="70"/>
      <c r="W38" s="25" t="s">
        <v>723</v>
      </c>
      <c r="X38" s="158">
        <v>0.7</v>
      </c>
      <c r="Y38" s="159"/>
      <c r="Z38" s="60" t="s">
        <v>796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5" t="s">
        <v>723</v>
      </c>
      <c r="AQ38" s="158">
        <v>1</v>
      </c>
      <c r="AR38" s="159"/>
      <c r="AS38" s="26">
        <f>ROUND(ROUND(L37*X38,0)*AQ38,0)</f>
        <v>662</v>
      </c>
      <c r="AT38" s="41"/>
    </row>
    <row r="39" spans="1:46" s="20" customFormat="1" ht="17.100000000000001" customHeight="1" x14ac:dyDescent="0.15">
      <c r="A39" s="7">
        <v>11</v>
      </c>
      <c r="B39" s="8">
        <v>1143</v>
      </c>
      <c r="C39" s="9" t="s">
        <v>604</v>
      </c>
      <c r="D39" s="164" t="s">
        <v>196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36"/>
      <c r="AQ39" s="56"/>
      <c r="AR39" s="57"/>
      <c r="AS39" s="19">
        <f>ROUND(L41,0)</f>
        <v>1015</v>
      </c>
      <c r="AT39" s="41"/>
    </row>
    <row r="40" spans="1:46" s="20" customFormat="1" ht="17.100000000000001" customHeight="1" x14ac:dyDescent="0.15">
      <c r="A40" s="7">
        <v>11</v>
      </c>
      <c r="B40" s="8">
        <v>1144</v>
      </c>
      <c r="C40" s="9" t="s">
        <v>283</v>
      </c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796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5" t="s">
        <v>723</v>
      </c>
      <c r="AQ40" s="158">
        <v>1</v>
      </c>
      <c r="AR40" s="159"/>
      <c r="AS40" s="19">
        <f>ROUND(L41*AQ40,0)</f>
        <v>1015</v>
      </c>
      <c r="AT40" s="41"/>
    </row>
    <row r="41" spans="1:46" s="20" customFormat="1" ht="17.100000000000001" customHeight="1" x14ac:dyDescent="0.15">
      <c r="A41" s="7">
        <v>11</v>
      </c>
      <c r="B41" s="8">
        <v>1145</v>
      </c>
      <c r="C41" s="9" t="s">
        <v>284</v>
      </c>
      <c r="D41" s="75"/>
      <c r="E41" s="76"/>
      <c r="F41" s="76"/>
      <c r="G41" s="79"/>
      <c r="L41" s="157">
        <v>1015</v>
      </c>
      <c r="M41" s="157"/>
      <c r="N41" s="15" t="s">
        <v>731</v>
      </c>
      <c r="O41" s="21"/>
      <c r="P41" s="119" t="s">
        <v>165</v>
      </c>
      <c r="Q41" s="120"/>
      <c r="R41" s="120"/>
      <c r="S41" s="120"/>
      <c r="T41" s="120"/>
      <c r="U41" s="120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6"/>
      <c r="AQ41" s="56"/>
      <c r="AR41" s="57"/>
      <c r="AS41" s="19">
        <f>ROUND(L41*X42,0)</f>
        <v>711</v>
      </c>
      <c r="AT41" s="41"/>
    </row>
    <row r="42" spans="1:46" s="20" customFormat="1" ht="17.100000000000001" customHeight="1" x14ac:dyDescent="0.15">
      <c r="A42" s="7">
        <v>11</v>
      </c>
      <c r="B42" s="8">
        <v>1146</v>
      </c>
      <c r="C42" s="9" t="s">
        <v>425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21" t="s">
        <v>166</v>
      </c>
      <c r="Q42" s="122"/>
      <c r="R42" s="122"/>
      <c r="S42" s="122"/>
      <c r="T42" s="122"/>
      <c r="U42" s="122"/>
      <c r="V42" s="70"/>
      <c r="W42" s="25" t="s">
        <v>723</v>
      </c>
      <c r="X42" s="158">
        <v>0.7</v>
      </c>
      <c r="Y42" s="159"/>
      <c r="Z42" s="60" t="s">
        <v>796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5" t="s">
        <v>723</v>
      </c>
      <c r="AQ42" s="158">
        <v>1</v>
      </c>
      <c r="AR42" s="159"/>
      <c r="AS42" s="26">
        <f>ROUND(ROUND(L41*X42,0)*AQ42,0)</f>
        <v>711</v>
      </c>
      <c r="AT42" s="41"/>
    </row>
    <row r="43" spans="1:46" s="20" customFormat="1" ht="17.100000000000001" customHeight="1" x14ac:dyDescent="0.15">
      <c r="A43" s="7">
        <v>11</v>
      </c>
      <c r="B43" s="8">
        <v>1147</v>
      </c>
      <c r="C43" s="9" t="s">
        <v>607</v>
      </c>
      <c r="D43" s="164" t="s">
        <v>308</v>
      </c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36"/>
      <c r="AQ43" s="56"/>
      <c r="AR43" s="57"/>
      <c r="AS43" s="19">
        <f>ROUND(L45,0)</f>
        <v>1085</v>
      </c>
      <c r="AT43" s="41"/>
    </row>
    <row r="44" spans="1:46" s="20" customFormat="1" ht="17.100000000000001" customHeight="1" x14ac:dyDescent="0.15">
      <c r="A44" s="7">
        <v>11</v>
      </c>
      <c r="B44" s="8">
        <v>1148</v>
      </c>
      <c r="C44" s="9" t="s">
        <v>605</v>
      </c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796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5" t="s">
        <v>723</v>
      </c>
      <c r="AQ44" s="158">
        <v>1</v>
      </c>
      <c r="AR44" s="159"/>
      <c r="AS44" s="19">
        <f>ROUND(L45*AQ44,0)</f>
        <v>1085</v>
      </c>
      <c r="AT44" s="41"/>
    </row>
    <row r="45" spans="1:46" s="20" customFormat="1" ht="17.100000000000001" customHeight="1" x14ac:dyDescent="0.15">
      <c r="A45" s="7">
        <v>11</v>
      </c>
      <c r="B45" s="8">
        <v>1149</v>
      </c>
      <c r="C45" s="9" t="s">
        <v>606</v>
      </c>
      <c r="D45" s="75"/>
      <c r="E45" s="76"/>
      <c r="F45" s="76"/>
      <c r="G45" s="79"/>
      <c r="L45" s="157">
        <v>1085</v>
      </c>
      <c r="M45" s="157"/>
      <c r="N45" s="15" t="s">
        <v>731</v>
      </c>
      <c r="O45" s="21"/>
      <c r="P45" s="119" t="s">
        <v>165</v>
      </c>
      <c r="Q45" s="120"/>
      <c r="R45" s="120"/>
      <c r="S45" s="120"/>
      <c r="T45" s="120"/>
      <c r="U45" s="120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36"/>
      <c r="AQ45" s="56"/>
      <c r="AR45" s="57"/>
      <c r="AS45" s="19">
        <f>ROUND(L45*X46,0)</f>
        <v>760</v>
      </c>
      <c r="AT45" s="41"/>
    </row>
    <row r="46" spans="1:46" s="20" customFormat="1" ht="17.100000000000001" customHeight="1" x14ac:dyDescent="0.15">
      <c r="A46" s="7">
        <v>11</v>
      </c>
      <c r="B46" s="8">
        <v>1150</v>
      </c>
      <c r="C46" s="9" t="s">
        <v>970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21" t="s">
        <v>166</v>
      </c>
      <c r="Q46" s="122"/>
      <c r="R46" s="122"/>
      <c r="S46" s="122"/>
      <c r="T46" s="122"/>
      <c r="U46" s="122"/>
      <c r="V46" s="70"/>
      <c r="W46" s="25" t="s">
        <v>723</v>
      </c>
      <c r="X46" s="158">
        <v>0.7</v>
      </c>
      <c r="Y46" s="159"/>
      <c r="Z46" s="60" t="s">
        <v>796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5" t="s">
        <v>723</v>
      </c>
      <c r="AQ46" s="158">
        <v>1</v>
      </c>
      <c r="AR46" s="159"/>
      <c r="AS46" s="26">
        <f>ROUND(ROUND(L45*X46,0)*AQ46,0)</f>
        <v>760</v>
      </c>
      <c r="AT46" s="41"/>
    </row>
    <row r="47" spans="1:46" s="20" customFormat="1" ht="17.100000000000001" customHeight="1" x14ac:dyDescent="0.15">
      <c r="A47" s="7">
        <v>11</v>
      </c>
      <c r="B47" s="8">
        <v>1151</v>
      </c>
      <c r="C47" s="9" t="s">
        <v>610</v>
      </c>
      <c r="D47" s="164" t="s">
        <v>309</v>
      </c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6"/>
      <c r="AQ47" s="56"/>
      <c r="AR47" s="57"/>
      <c r="AS47" s="19">
        <f>ROUND(L49,0)</f>
        <v>1155</v>
      </c>
      <c r="AT47" s="41"/>
    </row>
    <row r="48" spans="1:46" s="20" customFormat="1" ht="17.100000000000001" customHeight="1" x14ac:dyDescent="0.15">
      <c r="A48" s="7">
        <v>11</v>
      </c>
      <c r="B48" s="8">
        <v>1152</v>
      </c>
      <c r="C48" s="9" t="s">
        <v>608</v>
      </c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796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5" t="s">
        <v>723</v>
      </c>
      <c r="AQ48" s="158">
        <v>1</v>
      </c>
      <c r="AR48" s="159"/>
      <c r="AS48" s="19">
        <f>ROUND(L49*AQ48,0)</f>
        <v>1155</v>
      </c>
      <c r="AT48" s="41"/>
    </row>
    <row r="49" spans="1:46" s="20" customFormat="1" ht="17.100000000000001" customHeight="1" x14ac:dyDescent="0.15">
      <c r="A49" s="7">
        <v>11</v>
      </c>
      <c r="B49" s="8">
        <v>1153</v>
      </c>
      <c r="C49" s="9" t="s">
        <v>609</v>
      </c>
      <c r="D49" s="75"/>
      <c r="E49" s="76"/>
      <c r="F49" s="76"/>
      <c r="G49" s="79"/>
      <c r="L49" s="157">
        <v>1155</v>
      </c>
      <c r="M49" s="157"/>
      <c r="N49" s="15" t="s">
        <v>731</v>
      </c>
      <c r="O49" s="21"/>
      <c r="P49" s="119" t="s">
        <v>165</v>
      </c>
      <c r="Q49" s="120"/>
      <c r="R49" s="120"/>
      <c r="S49" s="120"/>
      <c r="T49" s="120"/>
      <c r="U49" s="120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6"/>
      <c r="AQ49" s="56"/>
      <c r="AR49" s="57"/>
      <c r="AS49" s="19">
        <f>ROUND(L49*X50,0)</f>
        <v>809</v>
      </c>
      <c r="AT49" s="41"/>
    </row>
    <row r="50" spans="1:46" s="20" customFormat="1" ht="17.100000000000001" customHeight="1" x14ac:dyDescent="0.15">
      <c r="A50" s="7">
        <v>11</v>
      </c>
      <c r="B50" s="8">
        <v>1154</v>
      </c>
      <c r="C50" s="9" t="s">
        <v>971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21" t="s">
        <v>166</v>
      </c>
      <c r="Q50" s="122"/>
      <c r="R50" s="122"/>
      <c r="S50" s="122"/>
      <c r="T50" s="122"/>
      <c r="U50" s="122"/>
      <c r="V50" s="70"/>
      <c r="W50" s="25" t="s">
        <v>723</v>
      </c>
      <c r="X50" s="158">
        <v>0.7</v>
      </c>
      <c r="Y50" s="159"/>
      <c r="Z50" s="60" t="s">
        <v>796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5" t="s">
        <v>723</v>
      </c>
      <c r="AQ50" s="158">
        <v>1</v>
      </c>
      <c r="AR50" s="159"/>
      <c r="AS50" s="26">
        <f>ROUND(ROUND(L49*X50,0)*AQ50,0)</f>
        <v>809</v>
      </c>
      <c r="AT50" s="41"/>
    </row>
    <row r="51" spans="1:46" s="20" customFormat="1" ht="17.100000000000001" customHeight="1" x14ac:dyDescent="0.15">
      <c r="A51" s="7">
        <v>11</v>
      </c>
      <c r="B51" s="8">
        <v>1155</v>
      </c>
      <c r="C51" s="9" t="s">
        <v>613</v>
      </c>
      <c r="D51" s="164" t="s">
        <v>310</v>
      </c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6"/>
      <c r="AQ51" s="56"/>
      <c r="AR51" s="57"/>
      <c r="AS51" s="19">
        <f>ROUND(L53,0)</f>
        <v>1225</v>
      </c>
      <c r="AT51" s="41"/>
    </row>
    <row r="52" spans="1:46" s="20" customFormat="1" ht="17.100000000000001" customHeight="1" x14ac:dyDescent="0.15">
      <c r="A52" s="7">
        <v>11</v>
      </c>
      <c r="B52" s="8">
        <v>1156</v>
      </c>
      <c r="C52" s="9" t="s">
        <v>611</v>
      </c>
      <c r="D52" s="169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796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5" t="s">
        <v>723</v>
      </c>
      <c r="AQ52" s="158">
        <v>1</v>
      </c>
      <c r="AR52" s="159"/>
      <c r="AS52" s="19">
        <f>ROUND(L53*AQ52,0)</f>
        <v>1225</v>
      </c>
      <c r="AT52" s="41"/>
    </row>
    <row r="53" spans="1:46" s="20" customFormat="1" ht="17.100000000000001" customHeight="1" x14ac:dyDescent="0.15">
      <c r="A53" s="7">
        <v>11</v>
      </c>
      <c r="B53" s="8">
        <v>1157</v>
      </c>
      <c r="C53" s="9" t="s">
        <v>612</v>
      </c>
      <c r="D53" s="75"/>
      <c r="E53" s="76"/>
      <c r="F53" s="76"/>
      <c r="G53" s="79"/>
      <c r="L53" s="157">
        <v>1225</v>
      </c>
      <c r="M53" s="157"/>
      <c r="N53" s="15" t="s">
        <v>731</v>
      </c>
      <c r="O53" s="21"/>
      <c r="P53" s="119" t="s">
        <v>165</v>
      </c>
      <c r="Q53" s="120"/>
      <c r="R53" s="120"/>
      <c r="S53" s="120"/>
      <c r="T53" s="120"/>
      <c r="U53" s="120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36"/>
      <c r="AQ53" s="56"/>
      <c r="AR53" s="57"/>
      <c r="AS53" s="19">
        <f>ROUND(L53*X54,0)</f>
        <v>858</v>
      </c>
      <c r="AT53" s="41"/>
    </row>
    <row r="54" spans="1:46" s="20" customFormat="1" ht="17.100000000000001" customHeight="1" x14ac:dyDescent="0.15">
      <c r="A54" s="7">
        <v>11</v>
      </c>
      <c r="B54" s="8">
        <v>1158</v>
      </c>
      <c r="C54" s="9" t="s">
        <v>972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21" t="s">
        <v>166</v>
      </c>
      <c r="Q54" s="122"/>
      <c r="R54" s="122"/>
      <c r="S54" s="122"/>
      <c r="T54" s="122"/>
      <c r="U54" s="122"/>
      <c r="V54" s="70"/>
      <c r="W54" s="25" t="s">
        <v>723</v>
      </c>
      <c r="X54" s="158">
        <v>0.7</v>
      </c>
      <c r="Y54" s="159"/>
      <c r="Z54" s="60" t="s">
        <v>796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5" t="s">
        <v>723</v>
      </c>
      <c r="AQ54" s="158">
        <v>1</v>
      </c>
      <c r="AR54" s="159"/>
      <c r="AS54" s="26">
        <f>ROUND(ROUND(L53*X54,0)*AQ54,0)</f>
        <v>858</v>
      </c>
      <c r="AT54" s="41"/>
    </row>
    <row r="55" spans="1:46" s="20" customFormat="1" ht="17.100000000000001" customHeight="1" x14ac:dyDescent="0.15">
      <c r="A55" s="7">
        <v>11</v>
      </c>
      <c r="B55" s="8">
        <v>1159</v>
      </c>
      <c r="C55" s="9" t="s">
        <v>1139</v>
      </c>
      <c r="D55" s="164" t="s">
        <v>311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36"/>
      <c r="AQ55" s="56"/>
      <c r="AR55" s="57"/>
      <c r="AS55" s="19">
        <f>ROUND(L57,0)</f>
        <v>1295</v>
      </c>
      <c r="AT55" s="41"/>
    </row>
    <row r="56" spans="1:46" s="20" customFormat="1" ht="17.100000000000001" customHeight="1" x14ac:dyDescent="0.15">
      <c r="A56" s="7">
        <v>11</v>
      </c>
      <c r="B56" s="8">
        <v>1160</v>
      </c>
      <c r="C56" s="9" t="s">
        <v>614</v>
      </c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796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5" t="s">
        <v>723</v>
      </c>
      <c r="AQ56" s="158">
        <v>1</v>
      </c>
      <c r="AR56" s="159"/>
      <c r="AS56" s="19">
        <f>ROUND(L57*AQ56,0)</f>
        <v>1295</v>
      </c>
      <c r="AT56" s="41"/>
    </row>
    <row r="57" spans="1:46" s="20" customFormat="1" ht="17.100000000000001" customHeight="1" x14ac:dyDescent="0.15">
      <c r="A57" s="7">
        <v>11</v>
      </c>
      <c r="B57" s="8">
        <v>1161</v>
      </c>
      <c r="C57" s="9" t="s">
        <v>1138</v>
      </c>
      <c r="D57" s="75"/>
      <c r="E57" s="76"/>
      <c r="F57" s="76"/>
      <c r="G57" s="79"/>
      <c r="L57" s="157">
        <v>1295</v>
      </c>
      <c r="M57" s="157"/>
      <c r="N57" s="15" t="s">
        <v>731</v>
      </c>
      <c r="O57" s="21"/>
      <c r="P57" s="119" t="s">
        <v>165</v>
      </c>
      <c r="Q57" s="120"/>
      <c r="R57" s="120"/>
      <c r="S57" s="120"/>
      <c r="T57" s="120"/>
      <c r="U57" s="120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36"/>
      <c r="AQ57" s="56"/>
      <c r="AR57" s="57"/>
      <c r="AS57" s="19">
        <f>ROUND(L57*X58,0)</f>
        <v>907</v>
      </c>
      <c r="AT57" s="41"/>
    </row>
    <row r="58" spans="1:46" s="20" customFormat="1" ht="17.100000000000001" customHeight="1" x14ac:dyDescent="0.15">
      <c r="A58" s="7">
        <v>11</v>
      </c>
      <c r="B58" s="8">
        <v>1162</v>
      </c>
      <c r="C58" s="9" t="s">
        <v>973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21" t="s">
        <v>166</v>
      </c>
      <c r="Q58" s="122"/>
      <c r="R58" s="122"/>
      <c r="S58" s="122"/>
      <c r="T58" s="122"/>
      <c r="U58" s="122"/>
      <c r="V58" s="70"/>
      <c r="W58" s="25" t="s">
        <v>723</v>
      </c>
      <c r="X58" s="158">
        <v>0.7</v>
      </c>
      <c r="Y58" s="159"/>
      <c r="Z58" s="60" t="s">
        <v>796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5" t="s">
        <v>723</v>
      </c>
      <c r="AQ58" s="158">
        <v>1</v>
      </c>
      <c r="AR58" s="159"/>
      <c r="AS58" s="26">
        <f>ROUND(ROUND(L57*X58,0)*AQ58,0)</f>
        <v>907</v>
      </c>
      <c r="AT58" s="41"/>
    </row>
    <row r="59" spans="1:46" s="20" customFormat="1" ht="17.100000000000001" customHeight="1" x14ac:dyDescent="0.15">
      <c r="A59" s="7">
        <v>11</v>
      </c>
      <c r="B59" s="8">
        <v>1163</v>
      </c>
      <c r="C59" s="9" t="s">
        <v>1142</v>
      </c>
      <c r="D59" s="164" t="s">
        <v>312</v>
      </c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"/>
      <c r="P59" s="17"/>
      <c r="Q59" s="17"/>
      <c r="R59" s="17"/>
      <c r="S59" s="17"/>
      <c r="T59" s="40"/>
      <c r="U59" s="40"/>
      <c r="V59" s="32"/>
      <c r="W59" s="17"/>
      <c r="X59" s="64"/>
      <c r="Y59" s="6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36"/>
      <c r="AQ59" s="56"/>
      <c r="AR59" s="57"/>
      <c r="AS59" s="19">
        <f>ROUND(L61,0)</f>
        <v>1365</v>
      </c>
      <c r="AT59" s="41"/>
    </row>
    <row r="60" spans="1:46" s="20" customFormat="1" ht="17.100000000000001" customHeight="1" x14ac:dyDescent="0.15">
      <c r="A60" s="7">
        <v>11</v>
      </c>
      <c r="B60" s="8">
        <v>1164</v>
      </c>
      <c r="C60" s="9" t="s">
        <v>1140</v>
      </c>
      <c r="D60" s="169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51"/>
      <c r="P60" s="22"/>
      <c r="Q60" s="23"/>
      <c r="R60" s="23"/>
      <c r="S60" s="23"/>
      <c r="T60" s="43"/>
      <c r="U60" s="43"/>
      <c r="V60" s="38"/>
      <c r="W60" s="38"/>
      <c r="X60" s="38"/>
      <c r="Y60" s="83"/>
      <c r="Z60" s="60" t="s">
        <v>796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5" t="s">
        <v>723</v>
      </c>
      <c r="AQ60" s="158">
        <v>1</v>
      </c>
      <c r="AR60" s="159"/>
      <c r="AS60" s="19">
        <f>ROUND(L61*AQ60,0)</f>
        <v>1365</v>
      </c>
      <c r="AT60" s="41"/>
    </row>
    <row r="61" spans="1:46" s="20" customFormat="1" ht="17.100000000000001" customHeight="1" x14ac:dyDescent="0.15">
      <c r="A61" s="7">
        <v>11</v>
      </c>
      <c r="B61" s="8">
        <v>1165</v>
      </c>
      <c r="C61" s="9" t="s">
        <v>1141</v>
      </c>
      <c r="D61" s="75"/>
      <c r="E61" s="76"/>
      <c r="F61" s="76"/>
      <c r="G61" s="79"/>
      <c r="L61" s="157">
        <v>1365</v>
      </c>
      <c r="M61" s="157"/>
      <c r="N61" s="15" t="s">
        <v>731</v>
      </c>
      <c r="O61" s="21"/>
      <c r="P61" s="119" t="s">
        <v>165</v>
      </c>
      <c r="Q61" s="120"/>
      <c r="R61" s="120"/>
      <c r="S61" s="120"/>
      <c r="T61" s="120"/>
      <c r="U61" s="120"/>
      <c r="V61" s="45"/>
      <c r="W61" s="15"/>
      <c r="X61" s="27"/>
      <c r="Y61" s="6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36"/>
      <c r="AQ61" s="56"/>
      <c r="AR61" s="57"/>
      <c r="AS61" s="19">
        <f>ROUND(L61*X62,0)</f>
        <v>956</v>
      </c>
      <c r="AT61" s="41"/>
    </row>
    <row r="62" spans="1:46" s="20" customFormat="1" ht="17.100000000000001" customHeight="1" x14ac:dyDescent="0.15">
      <c r="A62" s="7">
        <v>11</v>
      </c>
      <c r="B62" s="8">
        <v>1166</v>
      </c>
      <c r="C62" s="9" t="s">
        <v>974</v>
      </c>
      <c r="D62" s="77"/>
      <c r="E62" s="78"/>
      <c r="F62" s="78"/>
      <c r="G62" s="80"/>
      <c r="H62" s="80"/>
      <c r="I62" s="80"/>
      <c r="J62" s="38"/>
      <c r="K62" s="38"/>
      <c r="L62" s="23"/>
      <c r="M62" s="23"/>
      <c r="N62" s="23"/>
      <c r="O62" s="24"/>
      <c r="P62" s="121" t="s">
        <v>166</v>
      </c>
      <c r="Q62" s="122"/>
      <c r="R62" s="122"/>
      <c r="S62" s="122"/>
      <c r="T62" s="122"/>
      <c r="U62" s="122"/>
      <c r="V62" s="70"/>
      <c r="W62" s="25" t="s">
        <v>723</v>
      </c>
      <c r="X62" s="158">
        <v>0.7</v>
      </c>
      <c r="Y62" s="159"/>
      <c r="Z62" s="60" t="s">
        <v>796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5" t="s">
        <v>723</v>
      </c>
      <c r="AQ62" s="158">
        <v>1</v>
      </c>
      <c r="AR62" s="159"/>
      <c r="AS62" s="26">
        <f>ROUND(ROUND(L61*X62,0)*AQ62,0)</f>
        <v>956</v>
      </c>
      <c r="AT62" s="41"/>
    </row>
    <row r="63" spans="1:46" s="20" customFormat="1" ht="17.100000000000001" customHeight="1" x14ac:dyDescent="0.15">
      <c r="A63" s="7">
        <v>11</v>
      </c>
      <c r="B63" s="8">
        <v>1167</v>
      </c>
      <c r="C63" s="9" t="s">
        <v>1145</v>
      </c>
      <c r="D63" s="164" t="s">
        <v>313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"/>
      <c r="P63" s="17"/>
      <c r="Q63" s="17"/>
      <c r="R63" s="17"/>
      <c r="S63" s="17"/>
      <c r="T63" s="40"/>
      <c r="U63" s="40"/>
      <c r="V63" s="32"/>
      <c r="W63" s="17"/>
      <c r="X63" s="64"/>
      <c r="Y63" s="65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36"/>
      <c r="AQ63" s="56"/>
      <c r="AR63" s="57"/>
      <c r="AS63" s="19">
        <f>ROUND(L65,0)</f>
        <v>1435</v>
      </c>
      <c r="AT63" s="41"/>
    </row>
    <row r="64" spans="1:46" s="20" customFormat="1" ht="17.100000000000001" customHeight="1" x14ac:dyDescent="0.15">
      <c r="A64" s="7">
        <v>11</v>
      </c>
      <c r="B64" s="8">
        <v>1168</v>
      </c>
      <c r="C64" s="9" t="s">
        <v>1143</v>
      </c>
      <c r="D64" s="169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51"/>
      <c r="P64" s="22"/>
      <c r="Q64" s="23"/>
      <c r="R64" s="23"/>
      <c r="S64" s="23"/>
      <c r="T64" s="43"/>
      <c r="U64" s="43"/>
      <c r="V64" s="38"/>
      <c r="W64" s="38"/>
      <c r="X64" s="38"/>
      <c r="Y64" s="83"/>
      <c r="Z64" s="60" t="s">
        <v>796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5" t="s">
        <v>723</v>
      </c>
      <c r="AQ64" s="158">
        <v>1</v>
      </c>
      <c r="AR64" s="159"/>
      <c r="AS64" s="19">
        <f>ROUND(L65*AQ64,0)</f>
        <v>1435</v>
      </c>
      <c r="AT64" s="41"/>
    </row>
    <row r="65" spans="1:46" s="20" customFormat="1" ht="17.100000000000001" customHeight="1" x14ac:dyDescent="0.15">
      <c r="A65" s="7">
        <v>11</v>
      </c>
      <c r="B65" s="8">
        <v>1169</v>
      </c>
      <c r="C65" s="9" t="s">
        <v>1144</v>
      </c>
      <c r="D65" s="75"/>
      <c r="E65" s="76"/>
      <c r="F65" s="76"/>
      <c r="G65" s="79"/>
      <c r="L65" s="157">
        <v>1435</v>
      </c>
      <c r="M65" s="157"/>
      <c r="N65" s="15" t="s">
        <v>731</v>
      </c>
      <c r="O65" s="21"/>
      <c r="P65" s="119" t="s">
        <v>165</v>
      </c>
      <c r="Q65" s="120"/>
      <c r="R65" s="120"/>
      <c r="S65" s="120"/>
      <c r="T65" s="120"/>
      <c r="U65" s="120"/>
      <c r="V65" s="45"/>
      <c r="W65" s="15"/>
      <c r="X65" s="27"/>
      <c r="Y65" s="6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36"/>
      <c r="AQ65" s="56"/>
      <c r="AR65" s="57"/>
      <c r="AS65" s="19">
        <f>ROUND(L65*X66,0)</f>
        <v>1005</v>
      </c>
      <c r="AT65" s="41"/>
    </row>
    <row r="66" spans="1:46" s="20" customFormat="1" ht="17.100000000000001" customHeight="1" x14ac:dyDescent="0.15">
      <c r="A66" s="7">
        <v>11</v>
      </c>
      <c r="B66" s="8">
        <v>1170</v>
      </c>
      <c r="C66" s="9" t="s">
        <v>975</v>
      </c>
      <c r="D66" s="77"/>
      <c r="E66" s="78"/>
      <c r="F66" s="78"/>
      <c r="G66" s="80"/>
      <c r="H66" s="80"/>
      <c r="I66" s="80"/>
      <c r="J66" s="38"/>
      <c r="K66" s="38"/>
      <c r="L66" s="23"/>
      <c r="M66" s="23"/>
      <c r="N66" s="23"/>
      <c r="O66" s="24"/>
      <c r="P66" s="121" t="s">
        <v>166</v>
      </c>
      <c r="Q66" s="122"/>
      <c r="R66" s="122"/>
      <c r="S66" s="122"/>
      <c r="T66" s="122"/>
      <c r="U66" s="122"/>
      <c r="V66" s="70"/>
      <c r="W66" s="25" t="s">
        <v>723</v>
      </c>
      <c r="X66" s="158">
        <v>0.7</v>
      </c>
      <c r="Y66" s="159"/>
      <c r="Z66" s="60" t="s">
        <v>796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5" t="s">
        <v>723</v>
      </c>
      <c r="AQ66" s="158">
        <v>1</v>
      </c>
      <c r="AR66" s="159"/>
      <c r="AS66" s="26">
        <f>ROUND(ROUND(L65*X66,0)*AQ66,0)</f>
        <v>1005</v>
      </c>
      <c r="AT66" s="41"/>
    </row>
    <row r="67" spans="1:46" s="20" customFormat="1" ht="17.100000000000001" customHeight="1" x14ac:dyDescent="0.15">
      <c r="A67" s="7">
        <v>11</v>
      </c>
      <c r="B67" s="8">
        <v>1171</v>
      </c>
      <c r="C67" s="9" t="s">
        <v>1148</v>
      </c>
      <c r="D67" s="164" t="s">
        <v>314</v>
      </c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"/>
      <c r="P67" s="17"/>
      <c r="Q67" s="17"/>
      <c r="R67" s="17"/>
      <c r="S67" s="17"/>
      <c r="T67" s="40"/>
      <c r="U67" s="40"/>
      <c r="V67" s="32"/>
      <c r="W67" s="17"/>
      <c r="X67" s="64"/>
      <c r="Y67" s="65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36"/>
      <c r="AQ67" s="56"/>
      <c r="AR67" s="57"/>
      <c r="AS67" s="19">
        <f>ROUND(L69,0)</f>
        <v>1505</v>
      </c>
      <c r="AT67" s="41"/>
    </row>
    <row r="68" spans="1:46" s="20" customFormat="1" ht="17.100000000000001" customHeight="1" x14ac:dyDescent="0.15">
      <c r="A68" s="7">
        <v>11</v>
      </c>
      <c r="B68" s="8">
        <v>1172</v>
      </c>
      <c r="C68" s="9" t="s">
        <v>1146</v>
      </c>
      <c r="D68" s="169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51"/>
      <c r="P68" s="22"/>
      <c r="Q68" s="23"/>
      <c r="R68" s="23"/>
      <c r="S68" s="23"/>
      <c r="T68" s="43"/>
      <c r="U68" s="43"/>
      <c r="V68" s="38"/>
      <c r="W68" s="38"/>
      <c r="X68" s="38"/>
      <c r="Y68" s="83"/>
      <c r="Z68" s="60" t="s">
        <v>796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5" t="s">
        <v>723</v>
      </c>
      <c r="AQ68" s="158">
        <v>1</v>
      </c>
      <c r="AR68" s="159"/>
      <c r="AS68" s="19">
        <f>ROUND(L69*AQ68,0)</f>
        <v>1505</v>
      </c>
      <c r="AT68" s="41"/>
    </row>
    <row r="69" spans="1:46" s="20" customFormat="1" ht="17.100000000000001" customHeight="1" x14ac:dyDescent="0.15">
      <c r="A69" s="7">
        <v>11</v>
      </c>
      <c r="B69" s="8">
        <v>1173</v>
      </c>
      <c r="C69" s="9" t="s">
        <v>1147</v>
      </c>
      <c r="D69" s="75"/>
      <c r="E69" s="76"/>
      <c r="F69" s="76"/>
      <c r="G69" s="79"/>
      <c r="L69" s="157">
        <v>1505</v>
      </c>
      <c r="M69" s="157"/>
      <c r="N69" s="15" t="s">
        <v>731</v>
      </c>
      <c r="O69" s="21"/>
      <c r="P69" s="119" t="s">
        <v>165</v>
      </c>
      <c r="Q69" s="120"/>
      <c r="R69" s="120"/>
      <c r="S69" s="120"/>
      <c r="T69" s="120"/>
      <c r="U69" s="120"/>
      <c r="V69" s="45"/>
      <c r="W69" s="15"/>
      <c r="X69" s="27"/>
      <c r="Y69" s="67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36"/>
      <c r="AQ69" s="56"/>
      <c r="AR69" s="57"/>
      <c r="AS69" s="19">
        <f>ROUND(L69*X70,0)</f>
        <v>1054</v>
      </c>
      <c r="AT69" s="41"/>
    </row>
    <row r="70" spans="1:46" s="20" customFormat="1" ht="17.100000000000001" customHeight="1" x14ac:dyDescent="0.15">
      <c r="A70" s="7">
        <v>11</v>
      </c>
      <c r="B70" s="8">
        <v>1174</v>
      </c>
      <c r="C70" s="9" t="s">
        <v>426</v>
      </c>
      <c r="D70" s="77"/>
      <c r="E70" s="78"/>
      <c r="F70" s="78"/>
      <c r="G70" s="80"/>
      <c r="H70" s="80"/>
      <c r="I70" s="80"/>
      <c r="J70" s="38"/>
      <c r="K70" s="38"/>
      <c r="L70" s="23"/>
      <c r="M70" s="23"/>
      <c r="N70" s="23"/>
      <c r="O70" s="24"/>
      <c r="P70" s="121" t="s">
        <v>166</v>
      </c>
      <c r="Q70" s="122"/>
      <c r="R70" s="122"/>
      <c r="S70" s="122"/>
      <c r="T70" s="122"/>
      <c r="U70" s="122"/>
      <c r="V70" s="70"/>
      <c r="W70" s="25" t="s">
        <v>723</v>
      </c>
      <c r="X70" s="158">
        <v>0.7</v>
      </c>
      <c r="Y70" s="159"/>
      <c r="Z70" s="60" t="s">
        <v>796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5" t="s">
        <v>723</v>
      </c>
      <c r="AQ70" s="158">
        <v>1</v>
      </c>
      <c r="AR70" s="159"/>
      <c r="AS70" s="26">
        <f>ROUND(ROUND(L69*X70,0)*AQ70,0)</f>
        <v>1054</v>
      </c>
      <c r="AT70" s="41"/>
    </row>
    <row r="71" spans="1:46" s="20" customFormat="1" ht="17.100000000000001" customHeight="1" x14ac:dyDescent="0.15">
      <c r="A71" s="7">
        <v>11</v>
      </c>
      <c r="B71" s="8">
        <v>1175</v>
      </c>
      <c r="C71" s="9" t="s">
        <v>1151</v>
      </c>
      <c r="D71" s="164" t="s">
        <v>315</v>
      </c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"/>
      <c r="P71" s="17"/>
      <c r="Q71" s="17"/>
      <c r="R71" s="17"/>
      <c r="S71" s="17"/>
      <c r="T71" s="40"/>
      <c r="U71" s="40"/>
      <c r="V71" s="32"/>
      <c r="W71" s="17"/>
      <c r="X71" s="64"/>
      <c r="Y71" s="65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36"/>
      <c r="AQ71" s="56"/>
      <c r="AR71" s="57"/>
      <c r="AS71" s="19">
        <f>ROUND(L73,0)</f>
        <v>1575</v>
      </c>
      <c r="AT71" s="41"/>
    </row>
    <row r="72" spans="1:46" s="20" customFormat="1" ht="17.100000000000001" customHeight="1" x14ac:dyDescent="0.15">
      <c r="A72" s="7">
        <v>11</v>
      </c>
      <c r="B72" s="8">
        <v>1176</v>
      </c>
      <c r="C72" s="9" t="s">
        <v>1149</v>
      </c>
      <c r="D72" s="169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51"/>
      <c r="P72" s="22"/>
      <c r="Q72" s="23"/>
      <c r="R72" s="23"/>
      <c r="S72" s="23"/>
      <c r="T72" s="43"/>
      <c r="U72" s="43"/>
      <c r="V72" s="38"/>
      <c r="W72" s="38"/>
      <c r="X72" s="38"/>
      <c r="Y72" s="83"/>
      <c r="Z72" s="60" t="s">
        <v>796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5" t="s">
        <v>723</v>
      </c>
      <c r="AQ72" s="158">
        <v>1</v>
      </c>
      <c r="AR72" s="159"/>
      <c r="AS72" s="19">
        <f>ROUND(L73*AQ72,0)</f>
        <v>1575</v>
      </c>
      <c r="AT72" s="41"/>
    </row>
    <row r="73" spans="1:46" s="20" customFormat="1" ht="17.100000000000001" customHeight="1" x14ac:dyDescent="0.15">
      <c r="A73" s="7">
        <v>11</v>
      </c>
      <c r="B73" s="8">
        <v>1177</v>
      </c>
      <c r="C73" s="9" t="s">
        <v>1150</v>
      </c>
      <c r="D73" s="75"/>
      <c r="E73" s="76"/>
      <c r="F73" s="76"/>
      <c r="G73" s="79"/>
      <c r="L73" s="157">
        <v>1575</v>
      </c>
      <c r="M73" s="157"/>
      <c r="N73" s="15" t="s">
        <v>731</v>
      </c>
      <c r="O73" s="21"/>
      <c r="P73" s="119" t="s">
        <v>165</v>
      </c>
      <c r="Q73" s="120"/>
      <c r="R73" s="120"/>
      <c r="S73" s="120"/>
      <c r="T73" s="120"/>
      <c r="U73" s="120"/>
      <c r="V73" s="45"/>
      <c r="W73" s="15"/>
      <c r="X73" s="27"/>
      <c r="Y73" s="67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36"/>
      <c r="AQ73" s="56"/>
      <c r="AR73" s="57"/>
      <c r="AS73" s="19">
        <f>ROUND(L73*X74,0)</f>
        <v>1103</v>
      </c>
      <c r="AT73" s="41"/>
    </row>
    <row r="74" spans="1:46" s="20" customFormat="1" ht="17.100000000000001" customHeight="1" x14ac:dyDescent="0.15">
      <c r="A74" s="7">
        <v>11</v>
      </c>
      <c r="B74" s="8">
        <v>1178</v>
      </c>
      <c r="C74" s="9" t="s">
        <v>427</v>
      </c>
      <c r="D74" s="77"/>
      <c r="E74" s="78"/>
      <c r="F74" s="78"/>
      <c r="G74" s="80"/>
      <c r="H74" s="80"/>
      <c r="I74" s="80"/>
      <c r="J74" s="38"/>
      <c r="K74" s="38"/>
      <c r="L74" s="23"/>
      <c r="M74" s="23"/>
      <c r="N74" s="23"/>
      <c r="O74" s="24"/>
      <c r="P74" s="121" t="s">
        <v>166</v>
      </c>
      <c r="Q74" s="122"/>
      <c r="R74" s="122"/>
      <c r="S74" s="122"/>
      <c r="T74" s="122"/>
      <c r="U74" s="122"/>
      <c r="V74" s="70"/>
      <c r="W74" s="25" t="s">
        <v>723</v>
      </c>
      <c r="X74" s="158">
        <v>0.7</v>
      </c>
      <c r="Y74" s="159"/>
      <c r="Z74" s="60" t="s">
        <v>796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5" t="s">
        <v>723</v>
      </c>
      <c r="AQ74" s="158">
        <v>1</v>
      </c>
      <c r="AR74" s="159"/>
      <c r="AS74" s="26">
        <f>ROUND(ROUND(L73*X74,0)*AQ74,0)</f>
        <v>1103</v>
      </c>
      <c r="AT74" s="41"/>
    </row>
    <row r="75" spans="1:46" s="20" customFormat="1" ht="17.100000000000001" customHeight="1" x14ac:dyDescent="0.15">
      <c r="A75" s="7">
        <v>11</v>
      </c>
      <c r="B75" s="8">
        <v>1179</v>
      </c>
      <c r="C75" s="9" t="s">
        <v>1154</v>
      </c>
      <c r="D75" s="164" t="s">
        <v>316</v>
      </c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"/>
      <c r="P75" s="17"/>
      <c r="Q75" s="17"/>
      <c r="R75" s="17"/>
      <c r="S75" s="17"/>
      <c r="T75" s="40"/>
      <c r="U75" s="40"/>
      <c r="V75" s="32"/>
      <c r="W75" s="17"/>
      <c r="X75" s="64"/>
      <c r="Y75" s="65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36"/>
      <c r="AQ75" s="56"/>
      <c r="AR75" s="57"/>
      <c r="AS75" s="19">
        <f>ROUND(L77,0)</f>
        <v>1645</v>
      </c>
      <c r="AT75" s="41"/>
    </row>
    <row r="76" spans="1:46" s="20" customFormat="1" ht="17.100000000000001" customHeight="1" x14ac:dyDescent="0.15">
      <c r="A76" s="7">
        <v>11</v>
      </c>
      <c r="B76" s="8">
        <v>1180</v>
      </c>
      <c r="C76" s="9" t="s">
        <v>1152</v>
      </c>
      <c r="D76" s="169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51"/>
      <c r="P76" s="22"/>
      <c r="Q76" s="23"/>
      <c r="R76" s="23"/>
      <c r="S76" s="23"/>
      <c r="T76" s="43"/>
      <c r="U76" s="43"/>
      <c r="V76" s="38"/>
      <c r="W76" s="38"/>
      <c r="X76" s="38"/>
      <c r="Y76" s="83"/>
      <c r="Z76" s="60" t="s">
        <v>796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5" t="s">
        <v>723</v>
      </c>
      <c r="AQ76" s="158">
        <v>1</v>
      </c>
      <c r="AR76" s="159"/>
      <c r="AS76" s="19">
        <f>ROUND(L77*AQ76,0)</f>
        <v>1645</v>
      </c>
      <c r="AT76" s="41"/>
    </row>
    <row r="77" spans="1:46" s="20" customFormat="1" ht="17.100000000000001" customHeight="1" x14ac:dyDescent="0.15">
      <c r="A77" s="7">
        <v>11</v>
      </c>
      <c r="B77" s="8">
        <v>1181</v>
      </c>
      <c r="C77" s="9" t="s">
        <v>1153</v>
      </c>
      <c r="D77" s="75"/>
      <c r="E77" s="76"/>
      <c r="F77" s="76"/>
      <c r="G77" s="79"/>
      <c r="L77" s="157">
        <v>1645</v>
      </c>
      <c r="M77" s="157"/>
      <c r="N77" s="15" t="s">
        <v>731</v>
      </c>
      <c r="O77" s="21"/>
      <c r="P77" s="119" t="s">
        <v>165</v>
      </c>
      <c r="Q77" s="120"/>
      <c r="R77" s="120"/>
      <c r="S77" s="120"/>
      <c r="T77" s="120"/>
      <c r="U77" s="120"/>
      <c r="V77" s="45"/>
      <c r="W77" s="15"/>
      <c r="X77" s="27"/>
      <c r="Y77" s="67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36"/>
      <c r="AQ77" s="56"/>
      <c r="AR77" s="57"/>
      <c r="AS77" s="19">
        <f>ROUND(L77*X78,0)</f>
        <v>1152</v>
      </c>
      <c r="AT77" s="41"/>
    </row>
    <row r="78" spans="1:46" s="20" customFormat="1" ht="17.100000000000001" customHeight="1" x14ac:dyDescent="0.15">
      <c r="A78" s="7">
        <v>11</v>
      </c>
      <c r="B78" s="8">
        <v>1182</v>
      </c>
      <c r="C78" s="9" t="s">
        <v>428</v>
      </c>
      <c r="D78" s="77"/>
      <c r="E78" s="78"/>
      <c r="F78" s="78"/>
      <c r="G78" s="80"/>
      <c r="H78" s="80"/>
      <c r="I78" s="80"/>
      <c r="J78" s="38"/>
      <c r="K78" s="38"/>
      <c r="L78" s="23"/>
      <c r="M78" s="23"/>
      <c r="N78" s="23"/>
      <c r="O78" s="24"/>
      <c r="P78" s="121" t="s">
        <v>166</v>
      </c>
      <c r="Q78" s="122"/>
      <c r="R78" s="122"/>
      <c r="S78" s="122"/>
      <c r="T78" s="122"/>
      <c r="U78" s="122"/>
      <c r="V78" s="70"/>
      <c r="W78" s="25" t="s">
        <v>723</v>
      </c>
      <c r="X78" s="158">
        <v>0.7</v>
      </c>
      <c r="Y78" s="159"/>
      <c r="Z78" s="60" t="s">
        <v>796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5" t="s">
        <v>723</v>
      </c>
      <c r="AQ78" s="158">
        <v>1</v>
      </c>
      <c r="AR78" s="159"/>
      <c r="AS78" s="26">
        <f>ROUND(ROUND(L77*X78,0)*AQ78,0)</f>
        <v>1152</v>
      </c>
      <c r="AT78" s="41"/>
    </row>
    <row r="79" spans="1:46" s="20" customFormat="1" ht="17.100000000000001" customHeight="1" x14ac:dyDescent="0.15">
      <c r="A79" s="7">
        <v>11</v>
      </c>
      <c r="B79" s="8">
        <v>1183</v>
      </c>
      <c r="C79" s="9" t="s">
        <v>1157</v>
      </c>
      <c r="D79" s="164" t="s">
        <v>756</v>
      </c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"/>
      <c r="P79" s="17"/>
      <c r="Q79" s="17"/>
      <c r="R79" s="17"/>
      <c r="S79" s="17"/>
      <c r="T79" s="40"/>
      <c r="U79" s="40"/>
      <c r="V79" s="32"/>
      <c r="W79" s="17"/>
      <c r="X79" s="64"/>
      <c r="Y79" s="65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36"/>
      <c r="AQ79" s="56"/>
      <c r="AR79" s="57"/>
      <c r="AS79" s="19">
        <f>ROUND(L81,0)</f>
        <v>1715</v>
      </c>
      <c r="AT79" s="41"/>
    </row>
    <row r="80" spans="1:46" s="20" customFormat="1" ht="17.100000000000001" customHeight="1" x14ac:dyDescent="0.15">
      <c r="A80" s="7">
        <v>11</v>
      </c>
      <c r="B80" s="8">
        <v>1184</v>
      </c>
      <c r="C80" s="9" t="s">
        <v>1155</v>
      </c>
      <c r="D80" s="169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51"/>
      <c r="P80" s="22"/>
      <c r="Q80" s="23"/>
      <c r="R80" s="23"/>
      <c r="S80" s="23"/>
      <c r="T80" s="43"/>
      <c r="U80" s="43"/>
      <c r="V80" s="38"/>
      <c r="W80" s="38"/>
      <c r="X80" s="38"/>
      <c r="Y80" s="83"/>
      <c r="Z80" s="60" t="s">
        <v>796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5" t="s">
        <v>723</v>
      </c>
      <c r="AQ80" s="158">
        <v>1</v>
      </c>
      <c r="AR80" s="159"/>
      <c r="AS80" s="19">
        <f>ROUND(L81*AQ80,0)</f>
        <v>1715</v>
      </c>
      <c r="AT80" s="41"/>
    </row>
    <row r="81" spans="1:46" s="20" customFormat="1" ht="17.100000000000001" customHeight="1" x14ac:dyDescent="0.15">
      <c r="A81" s="7">
        <v>11</v>
      </c>
      <c r="B81" s="8">
        <v>1185</v>
      </c>
      <c r="C81" s="9" t="s">
        <v>1156</v>
      </c>
      <c r="D81" s="75"/>
      <c r="E81" s="76"/>
      <c r="F81" s="76"/>
      <c r="G81" s="79"/>
      <c r="L81" s="157">
        <v>1715</v>
      </c>
      <c r="M81" s="157"/>
      <c r="N81" s="15" t="s">
        <v>731</v>
      </c>
      <c r="O81" s="21"/>
      <c r="P81" s="119" t="s">
        <v>165</v>
      </c>
      <c r="Q81" s="120"/>
      <c r="R81" s="120"/>
      <c r="S81" s="120"/>
      <c r="T81" s="120"/>
      <c r="U81" s="120"/>
      <c r="V81" s="45"/>
      <c r="W81" s="15"/>
      <c r="X81" s="27"/>
      <c r="Y81" s="67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6"/>
      <c r="AQ81" s="56"/>
      <c r="AR81" s="57"/>
      <c r="AS81" s="19">
        <f>ROUND(L81*X82,0)</f>
        <v>1201</v>
      </c>
      <c r="AT81" s="41"/>
    </row>
    <row r="82" spans="1:46" s="20" customFormat="1" ht="17.100000000000001" customHeight="1" x14ac:dyDescent="0.15">
      <c r="A82" s="7">
        <v>11</v>
      </c>
      <c r="B82" s="8">
        <v>1186</v>
      </c>
      <c r="C82" s="9" t="s">
        <v>984</v>
      </c>
      <c r="D82" s="77"/>
      <c r="E82" s="78"/>
      <c r="F82" s="78"/>
      <c r="G82" s="80"/>
      <c r="H82" s="80"/>
      <c r="I82" s="80"/>
      <c r="J82" s="38"/>
      <c r="K82" s="38"/>
      <c r="L82" s="23"/>
      <c r="M82" s="23"/>
      <c r="N82" s="23"/>
      <c r="O82" s="24"/>
      <c r="P82" s="121" t="s">
        <v>166</v>
      </c>
      <c r="Q82" s="122"/>
      <c r="R82" s="122"/>
      <c r="S82" s="122"/>
      <c r="T82" s="122"/>
      <c r="U82" s="122"/>
      <c r="V82" s="70"/>
      <c r="W82" s="25" t="s">
        <v>723</v>
      </c>
      <c r="X82" s="158">
        <v>0.7</v>
      </c>
      <c r="Y82" s="159"/>
      <c r="Z82" s="60" t="s">
        <v>796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5" t="s">
        <v>723</v>
      </c>
      <c r="AQ82" s="158">
        <v>1</v>
      </c>
      <c r="AR82" s="159"/>
      <c r="AS82" s="26">
        <f>ROUND(ROUND(L81*X82,0)*AQ82,0)</f>
        <v>1201</v>
      </c>
      <c r="AT82" s="41"/>
    </row>
    <row r="83" spans="1:46" s="20" customFormat="1" ht="17.100000000000001" customHeight="1" x14ac:dyDescent="0.15">
      <c r="A83" s="7">
        <v>11</v>
      </c>
      <c r="B83" s="8">
        <v>1187</v>
      </c>
      <c r="C83" s="9" t="s">
        <v>1160</v>
      </c>
      <c r="D83" s="164" t="s">
        <v>317</v>
      </c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"/>
      <c r="P83" s="17"/>
      <c r="Q83" s="17"/>
      <c r="R83" s="17"/>
      <c r="S83" s="17"/>
      <c r="T83" s="40"/>
      <c r="U83" s="40"/>
      <c r="V83" s="32"/>
      <c r="W83" s="17"/>
      <c r="X83" s="64"/>
      <c r="Y83" s="65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36"/>
      <c r="AQ83" s="56"/>
      <c r="AR83" s="57"/>
      <c r="AS83" s="19">
        <f>ROUND(L85,0)</f>
        <v>1785</v>
      </c>
      <c r="AT83" s="41"/>
    </row>
    <row r="84" spans="1:46" s="20" customFormat="1" ht="17.100000000000001" customHeight="1" x14ac:dyDescent="0.15">
      <c r="A84" s="7">
        <v>11</v>
      </c>
      <c r="B84" s="8">
        <v>1188</v>
      </c>
      <c r="C84" s="9" t="s">
        <v>1158</v>
      </c>
      <c r="D84" s="169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51"/>
      <c r="P84" s="22"/>
      <c r="Q84" s="23"/>
      <c r="R84" s="23"/>
      <c r="S84" s="23"/>
      <c r="T84" s="43"/>
      <c r="U84" s="43"/>
      <c r="V84" s="38"/>
      <c r="W84" s="38"/>
      <c r="X84" s="38"/>
      <c r="Y84" s="83"/>
      <c r="Z84" s="60" t="s">
        <v>796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5" t="s">
        <v>723</v>
      </c>
      <c r="AQ84" s="158">
        <v>1</v>
      </c>
      <c r="AR84" s="159"/>
      <c r="AS84" s="19">
        <f>ROUND(L85*AQ84,0)</f>
        <v>1785</v>
      </c>
      <c r="AT84" s="41"/>
    </row>
    <row r="85" spans="1:46" s="20" customFormat="1" ht="17.100000000000001" customHeight="1" x14ac:dyDescent="0.15">
      <c r="A85" s="7">
        <v>11</v>
      </c>
      <c r="B85" s="8">
        <v>1189</v>
      </c>
      <c r="C85" s="9" t="s">
        <v>1159</v>
      </c>
      <c r="D85" s="75"/>
      <c r="E85" s="76"/>
      <c r="F85" s="76"/>
      <c r="G85" s="79"/>
      <c r="L85" s="157">
        <v>1785</v>
      </c>
      <c r="M85" s="157"/>
      <c r="N85" s="15" t="s">
        <v>731</v>
      </c>
      <c r="O85" s="21"/>
      <c r="P85" s="119" t="s">
        <v>165</v>
      </c>
      <c r="Q85" s="120"/>
      <c r="R85" s="120"/>
      <c r="S85" s="120"/>
      <c r="T85" s="120"/>
      <c r="U85" s="120"/>
      <c r="V85" s="45"/>
      <c r="W85" s="15"/>
      <c r="X85" s="27"/>
      <c r="Y85" s="67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36"/>
      <c r="AQ85" s="56"/>
      <c r="AR85" s="57"/>
      <c r="AS85" s="19">
        <f>ROUND(L85*X86,0)</f>
        <v>1250</v>
      </c>
      <c r="AT85" s="41"/>
    </row>
    <row r="86" spans="1:46" s="20" customFormat="1" ht="17.100000000000001" customHeight="1" x14ac:dyDescent="0.15">
      <c r="A86" s="7">
        <v>11</v>
      </c>
      <c r="B86" s="8">
        <v>1190</v>
      </c>
      <c r="C86" s="9" t="s">
        <v>985</v>
      </c>
      <c r="D86" s="77"/>
      <c r="E86" s="78"/>
      <c r="F86" s="78"/>
      <c r="G86" s="80"/>
      <c r="H86" s="80"/>
      <c r="I86" s="80"/>
      <c r="J86" s="38"/>
      <c r="K86" s="38"/>
      <c r="L86" s="23"/>
      <c r="M86" s="23"/>
      <c r="N86" s="23"/>
      <c r="O86" s="24"/>
      <c r="P86" s="121" t="s">
        <v>166</v>
      </c>
      <c r="Q86" s="122"/>
      <c r="R86" s="122"/>
      <c r="S86" s="122"/>
      <c r="T86" s="122"/>
      <c r="U86" s="122"/>
      <c r="V86" s="70"/>
      <c r="W86" s="25" t="s">
        <v>723</v>
      </c>
      <c r="X86" s="158">
        <v>0.7</v>
      </c>
      <c r="Y86" s="159"/>
      <c r="Z86" s="60" t="s">
        <v>796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5" t="s">
        <v>723</v>
      </c>
      <c r="AQ86" s="158">
        <v>1</v>
      </c>
      <c r="AR86" s="159"/>
      <c r="AS86" s="26">
        <f>ROUND(ROUND(L85*X86,0)*AQ86,0)</f>
        <v>1250</v>
      </c>
      <c r="AT86" s="41"/>
    </row>
    <row r="87" spans="1:46" s="20" customFormat="1" ht="17.100000000000001" customHeight="1" x14ac:dyDescent="0.15">
      <c r="A87" s="7">
        <v>11</v>
      </c>
      <c r="B87" s="8">
        <v>1191</v>
      </c>
      <c r="C87" s="9" t="s">
        <v>1163</v>
      </c>
      <c r="D87" s="164" t="s">
        <v>318</v>
      </c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"/>
      <c r="P87" s="17"/>
      <c r="Q87" s="17"/>
      <c r="R87" s="17"/>
      <c r="S87" s="17"/>
      <c r="T87" s="40"/>
      <c r="U87" s="40"/>
      <c r="V87" s="32"/>
      <c r="W87" s="17"/>
      <c r="X87" s="64"/>
      <c r="Y87" s="65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36"/>
      <c r="AQ87" s="56"/>
      <c r="AR87" s="57"/>
      <c r="AS87" s="19">
        <f>ROUND(L89,0)</f>
        <v>1855</v>
      </c>
      <c r="AT87" s="41"/>
    </row>
    <row r="88" spans="1:46" s="20" customFormat="1" ht="17.100000000000001" customHeight="1" x14ac:dyDescent="0.15">
      <c r="A88" s="7">
        <v>11</v>
      </c>
      <c r="B88" s="8">
        <v>1192</v>
      </c>
      <c r="C88" s="9" t="s">
        <v>1161</v>
      </c>
      <c r="D88" s="169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51"/>
      <c r="P88" s="22"/>
      <c r="Q88" s="23"/>
      <c r="R88" s="23"/>
      <c r="S88" s="23"/>
      <c r="T88" s="43"/>
      <c r="U88" s="43"/>
      <c r="V88" s="38"/>
      <c r="W88" s="38"/>
      <c r="X88" s="38"/>
      <c r="Y88" s="83"/>
      <c r="Z88" s="60" t="s">
        <v>796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5" t="s">
        <v>723</v>
      </c>
      <c r="AQ88" s="158">
        <v>1</v>
      </c>
      <c r="AR88" s="159"/>
      <c r="AS88" s="19">
        <f>ROUND(L89*AQ88,0)</f>
        <v>1855</v>
      </c>
      <c r="AT88" s="41"/>
    </row>
    <row r="89" spans="1:46" s="20" customFormat="1" ht="17.100000000000001" customHeight="1" x14ac:dyDescent="0.15">
      <c r="A89" s="7">
        <v>11</v>
      </c>
      <c r="B89" s="8">
        <v>1193</v>
      </c>
      <c r="C89" s="9" t="s">
        <v>1162</v>
      </c>
      <c r="D89" s="75"/>
      <c r="E89" s="76"/>
      <c r="F89" s="76"/>
      <c r="G89" s="79"/>
      <c r="L89" s="157">
        <v>1855</v>
      </c>
      <c r="M89" s="157"/>
      <c r="N89" s="15" t="s">
        <v>731</v>
      </c>
      <c r="O89" s="21"/>
      <c r="P89" s="119" t="s">
        <v>165</v>
      </c>
      <c r="Q89" s="120"/>
      <c r="R89" s="120"/>
      <c r="S89" s="120"/>
      <c r="T89" s="120"/>
      <c r="U89" s="120"/>
      <c r="V89" s="45"/>
      <c r="W89" s="15"/>
      <c r="X89" s="27"/>
      <c r="Y89" s="67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36"/>
      <c r="AQ89" s="56"/>
      <c r="AR89" s="57"/>
      <c r="AS89" s="19">
        <f>ROUND(L89*X90,0)</f>
        <v>1299</v>
      </c>
      <c r="AT89" s="41"/>
    </row>
    <row r="90" spans="1:46" s="20" customFormat="1" ht="17.100000000000001" customHeight="1" x14ac:dyDescent="0.15">
      <c r="A90" s="7">
        <v>11</v>
      </c>
      <c r="B90" s="8">
        <v>1194</v>
      </c>
      <c r="C90" s="9" t="s">
        <v>958</v>
      </c>
      <c r="D90" s="77"/>
      <c r="E90" s="78"/>
      <c r="F90" s="78"/>
      <c r="G90" s="80"/>
      <c r="H90" s="80"/>
      <c r="I90" s="80"/>
      <c r="J90" s="38"/>
      <c r="K90" s="38"/>
      <c r="L90" s="23"/>
      <c r="M90" s="23"/>
      <c r="N90" s="23"/>
      <c r="O90" s="24"/>
      <c r="P90" s="121" t="s">
        <v>166</v>
      </c>
      <c r="Q90" s="122"/>
      <c r="R90" s="122"/>
      <c r="S90" s="122"/>
      <c r="T90" s="122"/>
      <c r="U90" s="122"/>
      <c r="V90" s="70"/>
      <c r="W90" s="25" t="s">
        <v>723</v>
      </c>
      <c r="X90" s="158">
        <v>0.7</v>
      </c>
      <c r="Y90" s="159"/>
      <c r="Z90" s="60" t="s">
        <v>796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5" t="s">
        <v>723</v>
      </c>
      <c r="AQ90" s="158">
        <v>1</v>
      </c>
      <c r="AR90" s="159"/>
      <c r="AS90" s="26">
        <f>ROUND(ROUND(L89*X90,0)*AQ90,0)</f>
        <v>1299</v>
      </c>
      <c r="AT90" s="58"/>
    </row>
    <row r="91" spans="1:46" ht="17.100000000000001" customHeight="1" x14ac:dyDescent="0.15">
      <c r="A91" s="1"/>
    </row>
    <row r="92" spans="1:46" ht="17.100000000000001" customHeight="1" x14ac:dyDescent="0.15">
      <c r="A92" s="1"/>
    </row>
    <row r="93" spans="1:46" s="20" customFormat="1" ht="17.100000000000001" customHeight="1" x14ac:dyDescent="0.15">
      <c r="A93" s="28"/>
      <c r="B93" s="28"/>
      <c r="C93" s="15"/>
      <c r="D93" s="15"/>
      <c r="E93" s="15"/>
      <c r="F93" s="15"/>
      <c r="G93" s="15"/>
      <c r="H93" s="15"/>
      <c r="I93" s="44"/>
      <c r="J93" s="4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7"/>
      <c r="V93" s="27"/>
      <c r="W93" s="15"/>
      <c r="X93" s="37"/>
      <c r="Y93" s="42"/>
      <c r="Z93" s="15"/>
      <c r="AA93" s="15"/>
      <c r="AB93" s="15"/>
      <c r="AC93" s="37"/>
      <c r="AD93" s="42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6"/>
      <c r="AT93" s="34"/>
    </row>
    <row r="94" spans="1:46" s="20" customFormat="1" ht="17.100000000000001" customHeight="1" x14ac:dyDescent="0.15">
      <c r="A94" s="28"/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7"/>
      <c r="V94" s="27"/>
      <c r="W94" s="15"/>
      <c r="X94" s="27"/>
      <c r="Y94" s="42"/>
      <c r="Z94" s="15"/>
      <c r="AA94" s="15"/>
      <c r="AB94" s="15"/>
      <c r="AC94" s="37"/>
      <c r="AD94" s="42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6"/>
      <c r="AT94" s="34"/>
    </row>
    <row r="95" spans="1:46" s="20" customFormat="1" ht="17.100000000000001" customHeight="1" x14ac:dyDescent="0.15">
      <c r="A95" s="28"/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7"/>
      <c r="V95" s="27"/>
      <c r="W95" s="15"/>
      <c r="X95" s="27"/>
      <c r="Y95" s="42"/>
      <c r="Z95" s="15"/>
      <c r="AA95" s="15"/>
      <c r="AB95" s="15"/>
      <c r="AC95" s="14"/>
      <c r="AD95" s="14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46"/>
      <c r="AT95" s="34"/>
    </row>
    <row r="96" spans="1:46" s="20" customFormat="1" ht="17.100000000000001" customHeight="1" x14ac:dyDescent="0.15">
      <c r="A96" s="28"/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47"/>
      <c r="U96" s="48"/>
      <c r="V96" s="48"/>
      <c r="W96" s="34"/>
      <c r="X96" s="48"/>
      <c r="Y96" s="42"/>
      <c r="Z96" s="15"/>
      <c r="AA96" s="15"/>
      <c r="AB96" s="15"/>
      <c r="AC96" s="37"/>
      <c r="AD96" s="42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6"/>
      <c r="AT96" s="34"/>
    </row>
    <row r="97" spans="1:46" s="20" customFormat="1" ht="17.100000000000001" customHeight="1" x14ac:dyDescent="0.15">
      <c r="A97" s="28"/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27"/>
      <c r="U97" s="49"/>
      <c r="V97" s="50"/>
      <c r="W97" s="15"/>
      <c r="X97" s="27"/>
      <c r="Y97" s="42"/>
      <c r="Z97" s="15"/>
      <c r="AA97" s="15"/>
      <c r="AB97" s="15"/>
      <c r="AC97" s="37"/>
      <c r="AD97" s="42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6"/>
      <c r="AT97" s="34"/>
    </row>
    <row r="98" spans="1:46" s="20" customFormat="1" ht="17.100000000000001" customHeight="1" x14ac:dyDescent="0.15">
      <c r="A98" s="28"/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7"/>
      <c r="V98" s="42"/>
      <c r="W98" s="15"/>
      <c r="X98" s="27"/>
      <c r="Y98" s="42"/>
      <c r="Z98" s="15"/>
      <c r="AA98" s="15"/>
      <c r="AB98" s="15"/>
      <c r="AC98" s="14"/>
      <c r="AD98" s="14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46"/>
      <c r="AT98" s="34"/>
    </row>
    <row r="99" spans="1:46" s="20" customFormat="1" ht="17.100000000000001" customHeight="1" x14ac:dyDescent="0.15">
      <c r="A99" s="28"/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7"/>
      <c r="V99" s="42"/>
      <c r="W99" s="15"/>
      <c r="X99" s="37"/>
      <c r="Y99" s="42"/>
      <c r="Z99" s="15"/>
      <c r="AA99" s="15"/>
      <c r="AB99" s="15"/>
      <c r="AC99" s="37"/>
      <c r="AD99" s="42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6"/>
      <c r="AT99" s="34"/>
    </row>
  </sheetData>
  <sheetProtection password="CB5D" sheet="1" objects="1" scenarios="1"/>
  <mergeCells count="105">
    <mergeCell ref="X90:Y90"/>
    <mergeCell ref="AQ90:AR90"/>
    <mergeCell ref="D87:N88"/>
    <mergeCell ref="L85:M85"/>
    <mergeCell ref="X86:Y86"/>
    <mergeCell ref="AQ86:AR86"/>
    <mergeCell ref="D83:N84"/>
    <mergeCell ref="AQ88:AR88"/>
    <mergeCell ref="L89:M89"/>
    <mergeCell ref="AQ80:AR80"/>
    <mergeCell ref="L81:M81"/>
    <mergeCell ref="X82:Y82"/>
    <mergeCell ref="AQ82:AR82"/>
    <mergeCell ref="D79:N80"/>
    <mergeCell ref="AQ84:AR84"/>
    <mergeCell ref="X74:Y74"/>
    <mergeCell ref="AQ74:AR74"/>
    <mergeCell ref="D71:N72"/>
    <mergeCell ref="AQ76:AR76"/>
    <mergeCell ref="L77:M77"/>
    <mergeCell ref="X78:Y78"/>
    <mergeCell ref="AQ78:AR78"/>
    <mergeCell ref="D75:N76"/>
    <mergeCell ref="L69:M69"/>
    <mergeCell ref="X70:Y70"/>
    <mergeCell ref="AQ70:AR70"/>
    <mergeCell ref="D67:N68"/>
    <mergeCell ref="AQ72:AR72"/>
    <mergeCell ref="L73:M73"/>
    <mergeCell ref="AQ64:AR64"/>
    <mergeCell ref="L65:M65"/>
    <mergeCell ref="X66:Y66"/>
    <mergeCell ref="AQ66:AR66"/>
    <mergeCell ref="D63:N64"/>
    <mergeCell ref="AQ68:AR68"/>
    <mergeCell ref="X58:Y58"/>
    <mergeCell ref="AQ58:AR58"/>
    <mergeCell ref="D55:N56"/>
    <mergeCell ref="AQ60:AR60"/>
    <mergeCell ref="L61:M61"/>
    <mergeCell ref="X62:Y62"/>
    <mergeCell ref="AQ62:AR62"/>
    <mergeCell ref="D59:N60"/>
    <mergeCell ref="L53:M53"/>
    <mergeCell ref="X54:Y54"/>
    <mergeCell ref="AQ54:AR54"/>
    <mergeCell ref="D51:N52"/>
    <mergeCell ref="AQ56:AR56"/>
    <mergeCell ref="L57:M57"/>
    <mergeCell ref="AQ48:AR48"/>
    <mergeCell ref="L49:M49"/>
    <mergeCell ref="X50:Y50"/>
    <mergeCell ref="AQ50:AR50"/>
    <mergeCell ref="D47:N48"/>
    <mergeCell ref="AQ52:AR52"/>
    <mergeCell ref="X42:Y42"/>
    <mergeCell ref="AQ42:AR42"/>
    <mergeCell ref="D39:N40"/>
    <mergeCell ref="AQ44:AR44"/>
    <mergeCell ref="L45:M45"/>
    <mergeCell ref="X46:Y46"/>
    <mergeCell ref="AQ46:AR46"/>
    <mergeCell ref="D43:N44"/>
    <mergeCell ref="L37:M37"/>
    <mergeCell ref="X38:Y38"/>
    <mergeCell ref="AQ38:AR38"/>
    <mergeCell ref="D35:N36"/>
    <mergeCell ref="AQ40:AR40"/>
    <mergeCell ref="L41:M41"/>
    <mergeCell ref="AQ32:AR32"/>
    <mergeCell ref="L33:M33"/>
    <mergeCell ref="X34:Y34"/>
    <mergeCell ref="AQ34:AR34"/>
    <mergeCell ref="D31:N32"/>
    <mergeCell ref="AQ36:AR36"/>
    <mergeCell ref="X26:Y26"/>
    <mergeCell ref="AQ26:AR26"/>
    <mergeCell ref="D23:N24"/>
    <mergeCell ref="AQ28:AR28"/>
    <mergeCell ref="L29:M29"/>
    <mergeCell ref="X30:Y30"/>
    <mergeCell ref="AQ30:AR30"/>
    <mergeCell ref="D27:N28"/>
    <mergeCell ref="L21:M21"/>
    <mergeCell ref="X22:Y22"/>
    <mergeCell ref="AQ22:AR22"/>
    <mergeCell ref="D19:N20"/>
    <mergeCell ref="AQ24:AR24"/>
    <mergeCell ref="L25:M25"/>
    <mergeCell ref="AQ16:AR16"/>
    <mergeCell ref="L17:M17"/>
    <mergeCell ref="X18:Y18"/>
    <mergeCell ref="AQ18:AR18"/>
    <mergeCell ref="D15:N16"/>
    <mergeCell ref="AQ20:AR20"/>
    <mergeCell ref="L13:M13"/>
    <mergeCell ref="X14:Y14"/>
    <mergeCell ref="AQ14:AR14"/>
    <mergeCell ref="D7:N8"/>
    <mergeCell ref="D11:N12"/>
    <mergeCell ref="AQ12:AR12"/>
    <mergeCell ref="L9:M9"/>
    <mergeCell ref="AQ8:AR8"/>
    <mergeCell ref="AQ10:AR10"/>
    <mergeCell ref="X10:Y1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useFirstPageNumber="1" r:id="rId1"/>
  <headerFooter alignWithMargins="0">
    <oddHeader>&amp;R&amp;9居宅介護</oddHeader>
    <oddFooter>&amp;C&amp;14&amp;P</oddFooter>
  </headerFooter>
  <rowBreaks count="1" manualBreakCount="1">
    <brk id="92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Normal="100" zoomScaleSheetLayoutView="75" workbookViewId="0"/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169</v>
      </c>
    </row>
    <row r="5" spans="1:47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800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1195</v>
      </c>
      <c r="C7" s="9" t="s">
        <v>686</v>
      </c>
      <c r="D7" s="160" t="s">
        <v>319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288</v>
      </c>
      <c r="AT7" s="69" t="s">
        <v>98</v>
      </c>
    </row>
    <row r="8" spans="1:47" s="20" customFormat="1" ht="17.100000000000001" customHeight="1" x14ac:dyDescent="0.15">
      <c r="A8" s="7">
        <v>11</v>
      </c>
      <c r="B8" s="8">
        <v>1196</v>
      </c>
      <c r="C8" s="9" t="s">
        <v>1182</v>
      </c>
      <c r="D8" s="162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719</v>
      </c>
      <c r="AN8" s="158">
        <v>1</v>
      </c>
      <c r="AO8" s="159"/>
      <c r="AP8" s="74"/>
      <c r="AQ8" s="37"/>
      <c r="AR8" s="68"/>
      <c r="AS8" s="19">
        <f>ROUND(ROUND(L9*AN8,0)*(1+AQ15),0)</f>
        <v>288</v>
      </c>
      <c r="AT8" s="41"/>
    </row>
    <row r="9" spans="1:47" s="20" customFormat="1" ht="17.100000000000001" customHeight="1" x14ac:dyDescent="0.15">
      <c r="A9" s="7">
        <v>11</v>
      </c>
      <c r="B9" s="8">
        <v>1197</v>
      </c>
      <c r="C9" s="9" t="s">
        <v>1183</v>
      </c>
      <c r="D9" s="75"/>
      <c r="E9" s="76"/>
      <c r="F9" s="76"/>
      <c r="G9" s="79"/>
      <c r="L9" s="157">
        <v>230</v>
      </c>
      <c r="M9" s="157"/>
      <c r="N9" s="15" t="s">
        <v>731</v>
      </c>
      <c r="O9" s="21"/>
      <c r="P9" s="119" t="s">
        <v>165</v>
      </c>
      <c r="Q9" s="120"/>
      <c r="R9" s="120"/>
      <c r="S9" s="120"/>
      <c r="T9" s="120"/>
      <c r="U9" s="120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201</v>
      </c>
      <c r="AT9" s="41"/>
    </row>
    <row r="10" spans="1:47" s="20" customFormat="1" ht="17.100000000000001" customHeight="1" x14ac:dyDescent="0.15">
      <c r="A10" s="7">
        <v>11</v>
      </c>
      <c r="B10" s="8">
        <v>1198</v>
      </c>
      <c r="C10" s="9" t="s">
        <v>1291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21" t="s">
        <v>166</v>
      </c>
      <c r="Q10" s="122"/>
      <c r="R10" s="122"/>
      <c r="S10" s="122"/>
      <c r="T10" s="122"/>
      <c r="U10" s="122"/>
      <c r="V10" s="70"/>
      <c r="W10" s="25" t="s">
        <v>720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719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201</v>
      </c>
      <c r="AT10" s="41"/>
    </row>
    <row r="11" spans="1:47" s="20" customFormat="1" ht="17.100000000000001" customHeight="1" x14ac:dyDescent="0.15">
      <c r="A11" s="7">
        <v>11</v>
      </c>
      <c r="B11" s="8">
        <v>1199</v>
      </c>
      <c r="C11" s="9" t="s">
        <v>1184</v>
      </c>
      <c r="D11" s="164" t="s">
        <v>320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802</v>
      </c>
      <c r="AQ11" s="174"/>
      <c r="AR11" s="175"/>
      <c r="AS11" s="19">
        <f>ROUND(L13*(1+AQ15),0)</f>
        <v>500</v>
      </c>
      <c r="AT11" s="41"/>
    </row>
    <row r="12" spans="1:47" s="20" customFormat="1" ht="17.100000000000001" customHeight="1" x14ac:dyDescent="0.15">
      <c r="A12" s="7">
        <v>11</v>
      </c>
      <c r="B12" s="8">
        <v>1200</v>
      </c>
      <c r="C12" s="9" t="s">
        <v>1185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719</v>
      </c>
      <c r="AN12" s="158">
        <v>1</v>
      </c>
      <c r="AO12" s="159"/>
      <c r="AP12" s="173"/>
      <c r="AQ12" s="174"/>
      <c r="AR12" s="175"/>
      <c r="AS12" s="19">
        <f>ROUND(ROUND(L13*AN12,0)*(1+AQ15),0)</f>
        <v>500</v>
      </c>
      <c r="AT12" s="41"/>
    </row>
    <row r="13" spans="1:47" s="20" customFormat="1" ht="17.100000000000001" customHeight="1" x14ac:dyDescent="0.15">
      <c r="A13" s="7">
        <v>11</v>
      </c>
      <c r="B13" s="8">
        <v>1201</v>
      </c>
      <c r="C13" s="9" t="s">
        <v>1186</v>
      </c>
      <c r="D13" s="75"/>
      <c r="E13" s="76"/>
      <c r="F13" s="76"/>
      <c r="G13" s="79"/>
      <c r="L13" s="157">
        <v>400</v>
      </c>
      <c r="M13" s="157"/>
      <c r="N13" s="15" t="s">
        <v>731</v>
      </c>
      <c r="O13" s="21"/>
      <c r="P13" s="119" t="s">
        <v>165</v>
      </c>
      <c r="Q13" s="120"/>
      <c r="R13" s="120"/>
      <c r="S13" s="120"/>
      <c r="T13" s="120"/>
      <c r="U13" s="120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350</v>
      </c>
      <c r="AT13" s="41"/>
    </row>
    <row r="14" spans="1:47" s="20" customFormat="1" ht="17.100000000000001" customHeight="1" x14ac:dyDescent="0.15">
      <c r="A14" s="7">
        <v>11</v>
      </c>
      <c r="B14" s="8">
        <v>1202</v>
      </c>
      <c r="C14" s="9" t="s">
        <v>1278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21" t="s">
        <v>166</v>
      </c>
      <c r="Q14" s="122"/>
      <c r="R14" s="122"/>
      <c r="S14" s="122"/>
      <c r="T14" s="122"/>
      <c r="U14" s="122"/>
      <c r="V14" s="70"/>
      <c r="W14" s="25" t="s">
        <v>720</v>
      </c>
      <c r="X14" s="158">
        <v>0.7</v>
      </c>
      <c r="Y14" s="159"/>
      <c r="Z14" s="60" t="s">
        <v>796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719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350</v>
      </c>
      <c r="AT14" s="41"/>
    </row>
    <row r="15" spans="1:47" s="20" customFormat="1" ht="17.100000000000001" customHeight="1" x14ac:dyDescent="0.15">
      <c r="A15" s="7">
        <v>11</v>
      </c>
      <c r="B15" s="8">
        <v>1203</v>
      </c>
      <c r="C15" s="9" t="s">
        <v>1187</v>
      </c>
      <c r="D15" s="164" t="s">
        <v>550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720</v>
      </c>
      <c r="AQ15" s="171">
        <v>0.25</v>
      </c>
      <c r="AR15" s="172"/>
      <c r="AS15" s="19">
        <f>ROUND(L17*(1+AQ15),0)</f>
        <v>725</v>
      </c>
      <c r="AT15" s="41"/>
    </row>
    <row r="16" spans="1:47" s="20" customFormat="1" ht="17.100000000000001" customHeight="1" x14ac:dyDescent="0.15">
      <c r="A16" s="7">
        <v>11</v>
      </c>
      <c r="B16" s="8">
        <v>1204</v>
      </c>
      <c r="C16" s="9" t="s">
        <v>1188</v>
      </c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719</v>
      </c>
      <c r="AN16" s="158">
        <v>1</v>
      </c>
      <c r="AO16" s="159"/>
      <c r="AQ16" s="89"/>
      <c r="AR16" s="90" t="s">
        <v>797</v>
      </c>
      <c r="AS16" s="19">
        <f>ROUND(ROUND(L17*AN16,0)*(1+AQ15),0)</f>
        <v>725</v>
      </c>
      <c r="AT16" s="41"/>
    </row>
    <row r="17" spans="1:47" s="20" customFormat="1" ht="17.100000000000001" customHeight="1" x14ac:dyDescent="0.15">
      <c r="A17" s="7">
        <v>11</v>
      </c>
      <c r="B17" s="8">
        <v>1205</v>
      </c>
      <c r="C17" s="9" t="s">
        <v>1189</v>
      </c>
      <c r="D17" s="75"/>
      <c r="E17" s="76"/>
      <c r="F17" s="76"/>
      <c r="G17" s="79"/>
      <c r="L17" s="157">
        <v>580</v>
      </c>
      <c r="M17" s="157"/>
      <c r="N17" s="15" t="s">
        <v>731</v>
      </c>
      <c r="O17" s="21"/>
      <c r="P17" s="119" t="s">
        <v>165</v>
      </c>
      <c r="Q17" s="120"/>
      <c r="R17" s="120"/>
      <c r="S17" s="120"/>
      <c r="T17" s="120"/>
      <c r="U17" s="120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508</v>
      </c>
      <c r="AT17" s="41"/>
    </row>
    <row r="18" spans="1:47" s="20" customFormat="1" ht="17.100000000000001" customHeight="1" x14ac:dyDescent="0.15">
      <c r="A18" s="7">
        <v>11</v>
      </c>
      <c r="B18" s="8">
        <v>1206</v>
      </c>
      <c r="C18" s="9" t="s">
        <v>1279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21" t="s">
        <v>166</v>
      </c>
      <c r="Q18" s="122"/>
      <c r="R18" s="122"/>
      <c r="S18" s="122"/>
      <c r="T18" s="122"/>
      <c r="U18" s="122"/>
      <c r="V18" s="70"/>
      <c r="W18" s="25" t="s">
        <v>720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719</v>
      </c>
      <c r="AN18" s="158">
        <v>1</v>
      </c>
      <c r="AO18" s="159"/>
      <c r="AS18" s="26">
        <f>ROUND(ROUND(ROUND(L17*X18,0)*AN18,0)*(1+AQ15),0)</f>
        <v>508</v>
      </c>
      <c r="AT18" s="41"/>
    </row>
    <row r="19" spans="1:47" s="20" customFormat="1" ht="17.100000000000001" customHeight="1" x14ac:dyDescent="0.15">
      <c r="A19" s="7">
        <v>11</v>
      </c>
      <c r="B19" s="8">
        <v>1207</v>
      </c>
      <c r="C19" s="9" t="s">
        <v>680</v>
      </c>
      <c r="D19" s="164" t="s">
        <v>551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819</v>
      </c>
      <c r="AT19" s="41"/>
    </row>
    <row r="20" spans="1:47" s="20" customFormat="1" ht="17.100000000000001" customHeight="1" x14ac:dyDescent="0.15">
      <c r="A20" s="7">
        <v>11</v>
      </c>
      <c r="B20" s="8">
        <v>1208</v>
      </c>
      <c r="C20" s="9" t="s">
        <v>681</v>
      </c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719</v>
      </c>
      <c r="AN20" s="158">
        <v>1</v>
      </c>
      <c r="AO20" s="159"/>
      <c r="AS20" s="19">
        <f>ROUND(ROUND(L21*AN20,0)*(1+AQ15),0)</f>
        <v>819</v>
      </c>
      <c r="AT20" s="41"/>
    </row>
    <row r="21" spans="1:47" s="20" customFormat="1" ht="17.100000000000001" customHeight="1" x14ac:dyDescent="0.15">
      <c r="A21" s="7">
        <v>11</v>
      </c>
      <c r="B21" s="8">
        <v>1209</v>
      </c>
      <c r="C21" s="9" t="s">
        <v>682</v>
      </c>
      <c r="D21" s="75"/>
      <c r="E21" s="76"/>
      <c r="F21" s="76"/>
      <c r="G21" s="79"/>
      <c r="L21" s="157">
        <v>655</v>
      </c>
      <c r="M21" s="157"/>
      <c r="N21" s="15" t="s">
        <v>731</v>
      </c>
      <c r="O21" s="21"/>
      <c r="P21" s="119" t="s">
        <v>165</v>
      </c>
      <c r="Q21" s="120"/>
      <c r="R21" s="120"/>
      <c r="S21" s="120"/>
      <c r="T21" s="120"/>
      <c r="U21" s="120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574</v>
      </c>
      <c r="AT21" s="41"/>
    </row>
    <row r="22" spans="1:47" s="20" customFormat="1" ht="17.100000000000001" customHeight="1" x14ac:dyDescent="0.15">
      <c r="A22" s="7">
        <v>11</v>
      </c>
      <c r="B22" s="8">
        <v>1210</v>
      </c>
      <c r="C22" s="9" t="s">
        <v>1280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21" t="s">
        <v>166</v>
      </c>
      <c r="Q22" s="122"/>
      <c r="R22" s="122"/>
      <c r="S22" s="122"/>
      <c r="T22" s="122"/>
      <c r="U22" s="122"/>
      <c r="V22" s="70"/>
      <c r="W22" s="25" t="s">
        <v>720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719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574</v>
      </c>
      <c r="AT22" s="41"/>
    </row>
    <row r="23" spans="1:47" s="20" customFormat="1" ht="17.100000000000001" customHeight="1" x14ac:dyDescent="0.15">
      <c r="A23" s="7">
        <v>11</v>
      </c>
      <c r="B23" s="8">
        <v>1211</v>
      </c>
      <c r="C23" s="9" t="s">
        <v>683</v>
      </c>
      <c r="D23" s="164" t="s">
        <v>552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913</v>
      </c>
      <c r="AT23" s="41"/>
    </row>
    <row r="24" spans="1:47" s="20" customFormat="1" ht="17.100000000000001" customHeight="1" x14ac:dyDescent="0.15">
      <c r="A24" s="7">
        <v>11</v>
      </c>
      <c r="B24" s="8">
        <v>1212</v>
      </c>
      <c r="C24" s="9" t="s">
        <v>684</v>
      </c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719</v>
      </c>
      <c r="AN24" s="158">
        <v>1</v>
      </c>
      <c r="AO24" s="159"/>
      <c r="AP24" s="74"/>
      <c r="AQ24" s="37"/>
      <c r="AR24" s="68"/>
      <c r="AS24" s="19">
        <f>ROUND(ROUND(L25*AN24,0)*(1+AQ15),0)</f>
        <v>913</v>
      </c>
      <c r="AT24" s="41"/>
    </row>
    <row r="25" spans="1:47" s="20" customFormat="1" ht="17.100000000000001" customHeight="1" x14ac:dyDescent="0.15">
      <c r="A25" s="7">
        <v>11</v>
      </c>
      <c r="B25" s="8">
        <v>1213</v>
      </c>
      <c r="C25" s="9" t="s">
        <v>685</v>
      </c>
      <c r="D25" s="75"/>
      <c r="E25" s="76"/>
      <c r="F25" s="76"/>
      <c r="G25" s="79"/>
      <c r="L25" s="157">
        <v>730</v>
      </c>
      <c r="M25" s="157"/>
      <c r="N25" s="15" t="s">
        <v>731</v>
      </c>
      <c r="O25" s="21"/>
      <c r="P25" s="119" t="s">
        <v>165</v>
      </c>
      <c r="Q25" s="120"/>
      <c r="R25" s="120"/>
      <c r="S25" s="120"/>
      <c r="T25" s="120"/>
      <c r="U25" s="120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639</v>
      </c>
      <c r="AT25" s="41"/>
    </row>
    <row r="26" spans="1:47" s="20" customFormat="1" ht="17.100000000000001" customHeight="1" x14ac:dyDescent="0.15">
      <c r="A26" s="7">
        <v>11</v>
      </c>
      <c r="B26" s="8">
        <v>1214</v>
      </c>
      <c r="C26" s="9" t="s">
        <v>1281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21" t="s">
        <v>166</v>
      </c>
      <c r="Q26" s="122"/>
      <c r="R26" s="122"/>
      <c r="S26" s="122"/>
      <c r="T26" s="122"/>
      <c r="U26" s="122"/>
      <c r="V26" s="70"/>
      <c r="W26" s="25" t="s">
        <v>720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719</v>
      </c>
      <c r="AN26" s="158">
        <v>1</v>
      </c>
      <c r="AO26" s="159"/>
      <c r="AP26" s="84"/>
      <c r="AQ26" s="81"/>
      <c r="AR26" s="82"/>
      <c r="AS26" s="26">
        <f>ROUND(ROUND(ROUND(L25*X26,0)*AN26,0)*(1+AQ15),0)</f>
        <v>639</v>
      </c>
      <c r="AT26" s="58"/>
    </row>
    <row r="27" spans="1:47" ht="17.100000000000001" customHeight="1" x14ac:dyDescent="0.15">
      <c r="A27" s="1"/>
    </row>
    <row r="28" spans="1:47" ht="17.100000000000001" customHeight="1" x14ac:dyDescent="0.15">
      <c r="A28" s="1"/>
    </row>
    <row r="29" spans="1:47" ht="17.100000000000001" customHeight="1" x14ac:dyDescent="0.15">
      <c r="A29" s="1"/>
      <c r="B29" s="1" t="s">
        <v>170</v>
      </c>
    </row>
    <row r="30" spans="1:47" s="20" customFormat="1" ht="17.100000000000001" customHeight="1" x14ac:dyDescent="0.15">
      <c r="A30" s="2" t="s">
        <v>732</v>
      </c>
      <c r="B30" s="30"/>
      <c r="C30" s="12" t="s">
        <v>724</v>
      </c>
      <c r="D30" s="31"/>
      <c r="E30" s="32"/>
      <c r="F30" s="32"/>
      <c r="G30" s="32"/>
      <c r="H30" s="32"/>
      <c r="I30" s="32"/>
      <c r="J30" s="32"/>
      <c r="K30" s="17"/>
      <c r="L30" s="17"/>
      <c r="M30" s="17"/>
      <c r="N30" s="17"/>
      <c r="O30" s="17"/>
      <c r="P30" s="17"/>
      <c r="Q30" s="32"/>
      <c r="R30" s="32"/>
      <c r="S30" s="32"/>
      <c r="T30" s="13"/>
      <c r="U30" s="33"/>
      <c r="V30" s="33"/>
      <c r="W30" s="32"/>
      <c r="X30" s="117" t="s">
        <v>800</v>
      </c>
      <c r="Y30" s="3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" t="s">
        <v>725</v>
      </c>
      <c r="AT30" s="3" t="s">
        <v>726</v>
      </c>
      <c r="AU30" s="34"/>
    </row>
    <row r="31" spans="1:47" s="20" customFormat="1" ht="17.100000000000001" customHeight="1" x14ac:dyDescent="0.15">
      <c r="A31" s="4" t="s">
        <v>727</v>
      </c>
      <c r="B31" s="5" t="s">
        <v>728</v>
      </c>
      <c r="C31" s="24"/>
      <c r="D31" s="35"/>
      <c r="E31" s="38"/>
      <c r="F31" s="38"/>
      <c r="G31" s="38"/>
      <c r="H31" s="38"/>
      <c r="I31" s="38"/>
      <c r="J31" s="38"/>
      <c r="K31" s="23"/>
      <c r="L31" s="23"/>
      <c r="M31" s="23"/>
      <c r="N31" s="23"/>
      <c r="O31" s="23"/>
      <c r="P31" s="23"/>
      <c r="Q31" s="38"/>
      <c r="R31" s="38"/>
      <c r="S31" s="38"/>
      <c r="T31" s="38"/>
      <c r="U31" s="39"/>
      <c r="V31" s="39"/>
      <c r="W31" s="38"/>
      <c r="X31" s="39"/>
      <c r="Y31" s="39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6" t="s">
        <v>729</v>
      </c>
      <c r="AT31" s="6" t="s">
        <v>730</v>
      </c>
      <c r="AU31" s="34"/>
    </row>
    <row r="32" spans="1:47" s="20" customFormat="1" ht="17.100000000000001" customHeight="1" x14ac:dyDescent="0.15">
      <c r="A32" s="7">
        <v>11</v>
      </c>
      <c r="B32" s="8">
        <v>1215</v>
      </c>
      <c r="C32" s="9" t="s">
        <v>578</v>
      </c>
      <c r="D32" s="164" t="s">
        <v>553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"/>
      <c r="P32" s="17"/>
      <c r="Q32" s="17"/>
      <c r="R32" s="17"/>
      <c r="S32" s="17"/>
      <c r="T32" s="40"/>
      <c r="U32" s="40"/>
      <c r="V32" s="32"/>
      <c r="W32" s="17"/>
      <c r="X32" s="64"/>
      <c r="Y32" s="65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6"/>
      <c r="AN32" s="56"/>
      <c r="AO32" s="57"/>
      <c r="AP32" s="73"/>
      <c r="AQ32" s="66"/>
      <c r="AR32" s="72"/>
      <c r="AS32" s="19">
        <f>ROUND(L34*(1+AQ40),0)</f>
        <v>288</v>
      </c>
      <c r="AT32" s="69" t="s">
        <v>97</v>
      </c>
    </row>
    <row r="33" spans="1:46" s="20" customFormat="1" ht="17.100000000000001" customHeight="1" x14ac:dyDescent="0.15">
      <c r="A33" s="7">
        <v>11</v>
      </c>
      <c r="B33" s="8">
        <v>1216</v>
      </c>
      <c r="C33" s="9" t="s">
        <v>579</v>
      </c>
      <c r="D33" s="169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51"/>
      <c r="P33" s="22"/>
      <c r="Q33" s="23"/>
      <c r="R33" s="23"/>
      <c r="S33" s="23"/>
      <c r="T33" s="43"/>
      <c r="U33" s="43"/>
      <c r="V33" s="38"/>
      <c r="W33" s="38"/>
      <c r="X33" s="38"/>
      <c r="Y33" s="83"/>
      <c r="Z33" s="60" t="s">
        <v>796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 t="s">
        <v>719</v>
      </c>
      <c r="AN33" s="158">
        <v>1</v>
      </c>
      <c r="AO33" s="159"/>
      <c r="AP33" s="74"/>
      <c r="AQ33" s="37"/>
      <c r="AR33" s="68"/>
      <c r="AS33" s="19">
        <f>ROUND(ROUND(L34*AN33,0)*(1+AQ40),0)</f>
        <v>288</v>
      </c>
      <c r="AT33" s="41"/>
    </row>
    <row r="34" spans="1:46" s="20" customFormat="1" ht="17.100000000000001" customHeight="1" x14ac:dyDescent="0.15">
      <c r="A34" s="7">
        <v>11</v>
      </c>
      <c r="B34" s="8">
        <v>1217</v>
      </c>
      <c r="C34" s="9" t="s">
        <v>571</v>
      </c>
      <c r="D34" s="75"/>
      <c r="E34" s="76"/>
      <c r="F34" s="76"/>
      <c r="G34" s="79"/>
      <c r="L34" s="157">
        <v>230</v>
      </c>
      <c r="M34" s="157"/>
      <c r="N34" s="15" t="s">
        <v>731</v>
      </c>
      <c r="O34" s="21"/>
      <c r="P34" s="119" t="s">
        <v>165</v>
      </c>
      <c r="Q34" s="120"/>
      <c r="R34" s="120"/>
      <c r="S34" s="120"/>
      <c r="T34" s="120"/>
      <c r="U34" s="120"/>
      <c r="V34" s="45"/>
      <c r="W34" s="15"/>
      <c r="X34" s="27"/>
      <c r="Y34" s="6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6"/>
      <c r="AN34" s="56"/>
      <c r="AO34" s="57"/>
      <c r="AP34" s="59"/>
      <c r="AQ34" s="54"/>
      <c r="AR34" s="55"/>
      <c r="AS34" s="19">
        <f>ROUND(ROUND(L34*X35,0)*(1+AQ40),0)</f>
        <v>201</v>
      </c>
      <c r="AT34" s="41"/>
    </row>
    <row r="35" spans="1:46" s="20" customFormat="1" ht="17.100000000000001" customHeight="1" x14ac:dyDescent="0.15">
      <c r="A35" s="7">
        <v>11</v>
      </c>
      <c r="B35" s="8">
        <v>1218</v>
      </c>
      <c r="C35" s="9" t="s">
        <v>1282</v>
      </c>
      <c r="D35" s="77"/>
      <c r="E35" s="78"/>
      <c r="F35" s="78"/>
      <c r="G35" s="80"/>
      <c r="H35" s="80"/>
      <c r="I35" s="80"/>
      <c r="J35" s="38"/>
      <c r="K35" s="38"/>
      <c r="L35" s="23"/>
      <c r="M35" s="23"/>
      <c r="N35" s="23"/>
      <c r="O35" s="24"/>
      <c r="P35" s="121" t="s">
        <v>166</v>
      </c>
      <c r="Q35" s="122"/>
      <c r="R35" s="122"/>
      <c r="S35" s="122"/>
      <c r="T35" s="122"/>
      <c r="U35" s="122"/>
      <c r="V35" s="70"/>
      <c r="W35" s="25" t="s">
        <v>720</v>
      </c>
      <c r="X35" s="158">
        <v>0.7</v>
      </c>
      <c r="Y35" s="159"/>
      <c r="Z35" s="60" t="s">
        <v>796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 t="s">
        <v>719</v>
      </c>
      <c r="AN35" s="158">
        <v>1</v>
      </c>
      <c r="AO35" s="159"/>
      <c r="AP35" s="74"/>
      <c r="AQ35" s="37"/>
      <c r="AR35" s="68"/>
      <c r="AS35" s="26">
        <f>ROUND(ROUND(ROUND(L34*X35,0)*AN35,0)*(1+AQ40),0)</f>
        <v>201</v>
      </c>
      <c r="AT35" s="41"/>
    </row>
    <row r="36" spans="1:46" s="20" customFormat="1" ht="17.100000000000001" customHeight="1" x14ac:dyDescent="0.15">
      <c r="A36" s="7">
        <v>11</v>
      </c>
      <c r="B36" s="8">
        <v>1219</v>
      </c>
      <c r="C36" s="9" t="s">
        <v>572</v>
      </c>
      <c r="D36" s="164" t="s">
        <v>554</v>
      </c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"/>
      <c r="P36" s="17"/>
      <c r="Q36" s="17"/>
      <c r="R36" s="17"/>
      <c r="S36" s="17"/>
      <c r="T36" s="40"/>
      <c r="U36" s="40"/>
      <c r="V36" s="32"/>
      <c r="W36" s="17"/>
      <c r="X36" s="64"/>
      <c r="Y36" s="6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36"/>
      <c r="AN36" s="56"/>
      <c r="AO36" s="57"/>
      <c r="AP36" s="173" t="s">
        <v>801</v>
      </c>
      <c r="AQ36" s="174"/>
      <c r="AR36" s="175"/>
      <c r="AS36" s="19">
        <f>ROUND(L38*(1+AQ40),0)</f>
        <v>500</v>
      </c>
      <c r="AT36" s="41"/>
    </row>
    <row r="37" spans="1:46" s="20" customFormat="1" ht="17.100000000000001" customHeight="1" x14ac:dyDescent="0.15">
      <c r="A37" s="7">
        <v>11</v>
      </c>
      <c r="B37" s="8">
        <v>1220</v>
      </c>
      <c r="C37" s="9" t="s">
        <v>573</v>
      </c>
      <c r="D37" s="169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51"/>
      <c r="P37" s="22"/>
      <c r="Q37" s="23"/>
      <c r="R37" s="23"/>
      <c r="S37" s="23"/>
      <c r="T37" s="43"/>
      <c r="U37" s="43"/>
      <c r="V37" s="38"/>
      <c r="W37" s="38"/>
      <c r="X37" s="38"/>
      <c r="Y37" s="83"/>
      <c r="Z37" s="60" t="s">
        <v>796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5" t="s">
        <v>719</v>
      </c>
      <c r="AN37" s="158">
        <v>1</v>
      </c>
      <c r="AO37" s="159"/>
      <c r="AP37" s="173"/>
      <c r="AQ37" s="174"/>
      <c r="AR37" s="175"/>
      <c r="AS37" s="19">
        <f>ROUND(ROUND(L38*AN37,0)*(1+AQ40),0)</f>
        <v>500</v>
      </c>
      <c r="AT37" s="41"/>
    </row>
    <row r="38" spans="1:46" s="20" customFormat="1" ht="17.100000000000001" customHeight="1" x14ac:dyDescent="0.15">
      <c r="A38" s="7">
        <v>11</v>
      </c>
      <c r="B38" s="8">
        <v>1221</v>
      </c>
      <c r="C38" s="9" t="s">
        <v>574</v>
      </c>
      <c r="D38" s="75"/>
      <c r="E38" s="76"/>
      <c r="F38" s="76"/>
      <c r="G38" s="79"/>
      <c r="L38" s="157">
        <v>400</v>
      </c>
      <c r="M38" s="157"/>
      <c r="N38" s="15" t="s">
        <v>731</v>
      </c>
      <c r="O38" s="21"/>
      <c r="P38" s="119" t="s">
        <v>165</v>
      </c>
      <c r="Q38" s="120"/>
      <c r="R38" s="120"/>
      <c r="S38" s="120"/>
      <c r="T38" s="120"/>
      <c r="U38" s="120"/>
      <c r="V38" s="45"/>
      <c r="W38" s="15"/>
      <c r="X38" s="27"/>
      <c r="Y38" s="6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36"/>
      <c r="AN38" s="56"/>
      <c r="AO38" s="57"/>
      <c r="AP38" s="173"/>
      <c r="AQ38" s="174"/>
      <c r="AR38" s="175"/>
      <c r="AS38" s="19">
        <f>ROUND(ROUND(L38*X39,0)*(1+AQ40),0)</f>
        <v>350</v>
      </c>
      <c r="AT38" s="41"/>
    </row>
    <row r="39" spans="1:46" s="20" customFormat="1" ht="17.100000000000001" customHeight="1" x14ac:dyDescent="0.15">
      <c r="A39" s="7">
        <v>11</v>
      </c>
      <c r="B39" s="8">
        <v>1222</v>
      </c>
      <c r="C39" s="9" t="s">
        <v>1283</v>
      </c>
      <c r="D39" s="77"/>
      <c r="E39" s="78"/>
      <c r="F39" s="78"/>
      <c r="G39" s="80"/>
      <c r="H39" s="80"/>
      <c r="I39" s="80"/>
      <c r="J39" s="38"/>
      <c r="K39" s="38"/>
      <c r="L39" s="23"/>
      <c r="M39" s="23"/>
      <c r="N39" s="23"/>
      <c r="O39" s="24"/>
      <c r="P39" s="121" t="s">
        <v>166</v>
      </c>
      <c r="Q39" s="122"/>
      <c r="R39" s="122"/>
      <c r="S39" s="122"/>
      <c r="T39" s="122"/>
      <c r="U39" s="122"/>
      <c r="V39" s="70"/>
      <c r="W39" s="25" t="s">
        <v>720</v>
      </c>
      <c r="X39" s="158">
        <v>0.7</v>
      </c>
      <c r="Y39" s="159"/>
      <c r="Z39" s="60" t="s">
        <v>796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5" t="s">
        <v>719</v>
      </c>
      <c r="AN39" s="158">
        <v>1</v>
      </c>
      <c r="AO39" s="159"/>
      <c r="AP39" s="173"/>
      <c r="AQ39" s="174"/>
      <c r="AR39" s="175"/>
      <c r="AS39" s="26">
        <f>ROUND(ROUND(ROUND(L38*X39,0)*AN39,0)*(1+AQ40),0)</f>
        <v>350</v>
      </c>
      <c r="AT39" s="41"/>
    </row>
    <row r="40" spans="1:46" s="20" customFormat="1" ht="17.100000000000001" customHeight="1" x14ac:dyDescent="0.15">
      <c r="A40" s="7">
        <v>11</v>
      </c>
      <c r="B40" s="8">
        <v>1223</v>
      </c>
      <c r="C40" s="9" t="s">
        <v>575</v>
      </c>
      <c r="D40" s="164" t="s">
        <v>555</v>
      </c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"/>
      <c r="P40" s="17"/>
      <c r="Q40" s="17"/>
      <c r="R40" s="17"/>
      <c r="S40" s="17"/>
      <c r="T40" s="40"/>
      <c r="U40" s="40"/>
      <c r="V40" s="32"/>
      <c r="W40" s="17"/>
      <c r="X40" s="64"/>
      <c r="Y40" s="65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36"/>
      <c r="AN40" s="56"/>
      <c r="AO40" s="57"/>
      <c r="AP40" s="52" t="s">
        <v>720</v>
      </c>
      <c r="AQ40" s="171">
        <v>0.25</v>
      </c>
      <c r="AR40" s="172"/>
      <c r="AS40" s="19">
        <f>ROUND(L42*(1+AQ40),0)</f>
        <v>725</v>
      </c>
      <c r="AT40" s="41"/>
    </row>
    <row r="41" spans="1:46" s="20" customFormat="1" ht="17.100000000000001" customHeight="1" x14ac:dyDescent="0.15">
      <c r="A41" s="7">
        <v>11</v>
      </c>
      <c r="B41" s="8">
        <v>1224</v>
      </c>
      <c r="C41" s="9" t="s">
        <v>576</v>
      </c>
      <c r="D41" s="169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51"/>
      <c r="P41" s="22"/>
      <c r="Q41" s="23"/>
      <c r="R41" s="23"/>
      <c r="S41" s="23"/>
      <c r="T41" s="43"/>
      <c r="U41" s="43"/>
      <c r="V41" s="38"/>
      <c r="W41" s="38"/>
      <c r="X41" s="38"/>
      <c r="Y41" s="83"/>
      <c r="Z41" s="60" t="s">
        <v>796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5" t="s">
        <v>719</v>
      </c>
      <c r="AN41" s="158">
        <v>1</v>
      </c>
      <c r="AO41" s="159"/>
      <c r="AR41" s="90" t="s">
        <v>797</v>
      </c>
      <c r="AS41" s="19">
        <f>ROUND(ROUND(L42*AN41,0)*(1+AQ40),0)</f>
        <v>725</v>
      </c>
      <c r="AT41" s="41"/>
    </row>
    <row r="42" spans="1:46" s="20" customFormat="1" ht="17.100000000000001" customHeight="1" x14ac:dyDescent="0.15">
      <c r="A42" s="7">
        <v>11</v>
      </c>
      <c r="B42" s="8">
        <v>1225</v>
      </c>
      <c r="C42" s="9" t="s">
        <v>577</v>
      </c>
      <c r="D42" s="75"/>
      <c r="E42" s="76"/>
      <c r="F42" s="76"/>
      <c r="G42" s="79"/>
      <c r="L42" s="157">
        <v>580</v>
      </c>
      <c r="M42" s="157"/>
      <c r="N42" s="15" t="s">
        <v>731</v>
      </c>
      <c r="O42" s="21"/>
      <c r="P42" s="119" t="s">
        <v>165</v>
      </c>
      <c r="Q42" s="120"/>
      <c r="R42" s="120"/>
      <c r="S42" s="120"/>
      <c r="T42" s="120"/>
      <c r="U42" s="120"/>
      <c r="V42" s="45"/>
      <c r="W42" s="15"/>
      <c r="X42" s="27"/>
      <c r="Y42" s="6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6"/>
      <c r="AN42" s="56"/>
      <c r="AO42" s="57"/>
      <c r="AS42" s="19">
        <f>ROUND(ROUND(L42*X43,0)*(1+AQ40),0)</f>
        <v>508</v>
      </c>
      <c r="AT42" s="41"/>
    </row>
    <row r="43" spans="1:46" s="20" customFormat="1" ht="17.100000000000001" customHeight="1" x14ac:dyDescent="0.15">
      <c r="A43" s="7">
        <v>11</v>
      </c>
      <c r="B43" s="8">
        <v>1226</v>
      </c>
      <c r="C43" s="9" t="s">
        <v>1284</v>
      </c>
      <c r="D43" s="77"/>
      <c r="E43" s="78"/>
      <c r="F43" s="78"/>
      <c r="G43" s="80"/>
      <c r="H43" s="80"/>
      <c r="I43" s="80"/>
      <c r="J43" s="38"/>
      <c r="K43" s="38"/>
      <c r="L43" s="23"/>
      <c r="M43" s="23"/>
      <c r="N43" s="23"/>
      <c r="O43" s="24"/>
      <c r="P43" s="121" t="s">
        <v>166</v>
      </c>
      <c r="Q43" s="122"/>
      <c r="R43" s="122"/>
      <c r="S43" s="122"/>
      <c r="T43" s="122"/>
      <c r="U43" s="122"/>
      <c r="V43" s="70"/>
      <c r="W43" s="25" t="s">
        <v>720</v>
      </c>
      <c r="X43" s="158">
        <v>0.7</v>
      </c>
      <c r="Y43" s="159"/>
      <c r="Z43" s="60" t="s">
        <v>796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5" t="s">
        <v>719</v>
      </c>
      <c r="AN43" s="158">
        <v>1</v>
      </c>
      <c r="AO43" s="159"/>
      <c r="AS43" s="26">
        <f>ROUND(ROUND(ROUND(L42*X43,0)*AN43,0)*(1+AQ40),0)</f>
        <v>508</v>
      </c>
      <c r="AT43" s="41"/>
    </row>
    <row r="44" spans="1:46" s="20" customFormat="1" ht="17.100000000000001" customHeight="1" x14ac:dyDescent="0.15">
      <c r="A44" s="7">
        <v>11</v>
      </c>
      <c r="B44" s="8">
        <v>1227</v>
      </c>
      <c r="C44" s="9" t="s">
        <v>1164</v>
      </c>
      <c r="D44" s="164" t="s">
        <v>197</v>
      </c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"/>
      <c r="P44" s="17"/>
      <c r="Q44" s="17"/>
      <c r="R44" s="17"/>
      <c r="S44" s="17"/>
      <c r="T44" s="40"/>
      <c r="U44" s="40"/>
      <c r="V44" s="32"/>
      <c r="W44" s="17"/>
      <c r="X44" s="64"/>
      <c r="Y44" s="65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6"/>
      <c r="AN44" s="56"/>
      <c r="AO44" s="57"/>
      <c r="AR44" s="51"/>
      <c r="AS44" s="19">
        <f>ROUND(L46*(1+AQ40),0)</f>
        <v>819</v>
      </c>
      <c r="AT44" s="41"/>
    </row>
    <row r="45" spans="1:46" s="20" customFormat="1" ht="17.100000000000001" customHeight="1" x14ac:dyDescent="0.15">
      <c r="A45" s="7">
        <v>11</v>
      </c>
      <c r="B45" s="8">
        <v>1228</v>
      </c>
      <c r="C45" s="9" t="s">
        <v>1165</v>
      </c>
      <c r="D45" s="169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51"/>
      <c r="P45" s="22"/>
      <c r="Q45" s="23"/>
      <c r="R45" s="23"/>
      <c r="S45" s="23"/>
      <c r="T45" s="43"/>
      <c r="U45" s="43"/>
      <c r="V45" s="38"/>
      <c r="W45" s="38"/>
      <c r="X45" s="38"/>
      <c r="Y45" s="83"/>
      <c r="Z45" s="60" t="s">
        <v>796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5" t="s">
        <v>719</v>
      </c>
      <c r="AN45" s="158">
        <v>1</v>
      </c>
      <c r="AO45" s="159"/>
      <c r="AS45" s="19">
        <f>ROUND(ROUND(L46*AN45,0)*(1+AQ40),0)</f>
        <v>819</v>
      </c>
      <c r="AT45" s="41"/>
    </row>
    <row r="46" spans="1:46" s="20" customFormat="1" ht="17.100000000000001" customHeight="1" x14ac:dyDescent="0.15">
      <c r="A46" s="7">
        <v>11</v>
      </c>
      <c r="B46" s="8">
        <v>1229</v>
      </c>
      <c r="C46" s="9" t="s">
        <v>1166</v>
      </c>
      <c r="D46" s="75"/>
      <c r="E46" s="76"/>
      <c r="F46" s="76"/>
      <c r="G46" s="79"/>
      <c r="L46" s="157">
        <v>655</v>
      </c>
      <c r="M46" s="157"/>
      <c r="N46" s="15" t="s">
        <v>731</v>
      </c>
      <c r="O46" s="21"/>
      <c r="P46" s="119" t="s">
        <v>165</v>
      </c>
      <c r="Q46" s="120"/>
      <c r="R46" s="120"/>
      <c r="S46" s="120"/>
      <c r="T46" s="120"/>
      <c r="U46" s="120"/>
      <c r="V46" s="45"/>
      <c r="W46" s="15"/>
      <c r="X46" s="27"/>
      <c r="Y46" s="67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36"/>
      <c r="AN46" s="56"/>
      <c r="AO46" s="57"/>
      <c r="AP46" s="59"/>
      <c r="AQ46" s="54"/>
      <c r="AR46" s="55"/>
      <c r="AS46" s="19">
        <f>ROUND(ROUND(L46*X47,0)*(1+AQ40),0)</f>
        <v>574</v>
      </c>
      <c r="AT46" s="41"/>
    </row>
    <row r="47" spans="1:46" s="20" customFormat="1" ht="17.100000000000001" customHeight="1" x14ac:dyDescent="0.15">
      <c r="A47" s="7">
        <v>11</v>
      </c>
      <c r="B47" s="8">
        <v>1230</v>
      </c>
      <c r="C47" s="9" t="s">
        <v>1285</v>
      </c>
      <c r="D47" s="77"/>
      <c r="E47" s="78"/>
      <c r="F47" s="78"/>
      <c r="G47" s="80"/>
      <c r="H47" s="80"/>
      <c r="I47" s="80"/>
      <c r="J47" s="38"/>
      <c r="K47" s="38"/>
      <c r="L47" s="23"/>
      <c r="M47" s="23"/>
      <c r="N47" s="23"/>
      <c r="O47" s="24"/>
      <c r="P47" s="121" t="s">
        <v>166</v>
      </c>
      <c r="Q47" s="122"/>
      <c r="R47" s="122"/>
      <c r="S47" s="122"/>
      <c r="T47" s="122"/>
      <c r="U47" s="122"/>
      <c r="V47" s="70"/>
      <c r="W47" s="25" t="s">
        <v>720</v>
      </c>
      <c r="X47" s="158">
        <v>0.7</v>
      </c>
      <c r="Y47" s="159"/>
      <c r="Z47" s="60" t="s">
        <v>796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 t="s">
        <v>719</v>
      </c>
      <c r="AN47" s="158">
        <v>1</v>
      </c>
      <c r="AO47" s="159"/>
      <c r="AP47" s="74"/>
      <c r="AQ47" s="37"/>
      <c r="AR47" s="68"/>
      <c r="AS47" s="26">
        <f>ROUND(ROUND(ROUND(L46*X47,0)*AN47,0)*(1+AQ40),0)</f>
        <v>574</v>
      </c>
      <c r="AT47" s="41"/>
    </row>
    <row r="48" spans="1:46" s="20" customFormat="1" ht="17.100000000000001" customHeight="1" x14ac:dyDescent="0.15">
      <c r="A48" s="7">
        <v>11</v>
      </c>
      <c r="B48" s="8">
        <v>1231</v>
      </c>
      <c r="C48" s="9" t="s">
        <v>1167</v>
      </c>
      <c r="D48" s="164" t="s">
        <v>198</v>
      </c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"/>
      <c r="P48" s="17"/>
      <c r="Q48" s="17"/>
      <c r="R48" s="17"/>
      <c r="S48" s="17"/>
      <c r="T48" s="40"/>
      <c r="U48" s="40"/>
      <c r="V48" s="32"/>
      <c r="W48" s="17"/>
      <c r="X48" s="64"/>
      <c r="Y48" s="65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36"/>
      <c r="AN48" s="56"/>
      <c r="AO48" s="57"/>
      <c r="AP48" s="59"/>
      <c r="AQ48" s="54"/>
      <c r="AR48" s="55"/>
      <c r="AS48" s="19">
        <f>ROUND(L50*(1+AQ40),0)</f>
        <v>913</v>
      </c>
      <c r="AT48" s="41"/>
    </row>
    <row r="49" spans="1:46" s="20" customFormat="1" ht="17.100000000000001" customHeight="1" x14ac:dyDescent="0.15">
      <c r="A49" s="7">
        <v>11</v>
      </c>
      <c r="B49" s="8">
        <v>1232</v>
      </c>
      <c r="C49" s="9" t="s">
        <v>1168</v>
      </c>
      <c r="D49" s="169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51"/>
      <c r="P49" s="22"/>
      <c r="Q49" s="23"/>
      <c r="R49" s="23"/>
      <c r="S49" s="23"/>
      <c r="T49" s="43"/>
      <c r="U49" s="43"/>
      <c r="V49" s="38"/>
      <c r="W49" s="38"/>
      <c r="X49" s="38"/>
      <c r="Y49" s="83"/>
      <c r="Z49" s="60" t="s">
        <v>796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5" t="s">
        <v>719</v>
      </c>
      <c r="AN49" s="158">
        <v>1</v>
      </c>
      <c r="AO49" s="159"/>
      <c r="AP49" s="74"/>
      <c r="AQ49" s="37"/>
      <c r="AR49" s="68"/>
      <c r="AS49" s="19">
        <f>ROUND(ROUND(L50*AN49,0)*(1+AQ40),0)</f>
        <v>913</v>
      </c>
      <c r="AT49" s="41"/>
    </row>
    <row r="50" spans="1:46" s="20" customFormat="1" ht="17.100000000000001" customHeight="1" x14ac:dyDescent="0.15">
      <c r="A50" s="7">
        <v>11</v>
      </c>
      <c r="B50" s="8">
        <v>1233</v>
      </c>
      <c r="C50" s="9" t="s">
        <v>1169</v>
      </c>
      <c r="D50" s="75"/>
      <c r="E50" s="76"/>
      <c r="F50" s="76"/>
      <c r="G50" s="79"/>
      <c r="L50" s="157">
        <v>730</v>
      </c>
      <c r="M50" s="157"/>
      <c r="N50" s="15" t="s">
        <v>731</v>
      </c>
      <c r="O50" s="21"/>
      <c r="P50" s="119" t="s">
        <v>165</v>
      </c>
      <c r="Q50" s="120"/>
      <c r="R50" s="120"/>
      <c r="S50" s="120"/>
      <c r="T50" s="120"/>
      <c r="U50" s="120"/>
      <c r="V50" s="45"/>
      <c r="W50" s="15"/>
      <c r="X50" s="27"/>
      <c r="Y50" s="67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36"/>
      <c r="AN50" s="56"/>
      <c r="AO50" s="57"/>
      <c r="AP50" s="59"/>
      <c r="AQ50" s="54"/>
      <c r="AR50" s="55"/>
      <c r="AS50" s="19">
        <f>ROUND(ROUND(L50*X51,0)*(1+AQ40),0)</f>
        <v>639</v>
      </c>
      <c r="AT50" s="41"/>
    </row>
    <row r="51" spans="1:46" s="20" customFormat="1" ht="17.100000000000001" customHeight="1" x14ac:dyDescent="0.15">
      <c r="A51" s="7">
        <v>11</v>
      </c>
      <c r="B51" s="8">
        <v>1234</v>
      </c>
      <c r="C51" s="9" t="s">
        <v>1286</v>
      </c>
      <c r="D51" s="77"/>
      <c r="E51" s="78"/>
      <c r="F51" s="78"/>
      <c r="G51" s="80"/>
      <c r="H51" s="80"/>
      <c r="I51" s="80"/>
      <c r="J51" s="38"/>
      <c r="K51" s="38"/>
      <c r="L51" s="23"/>
      <c r="M51" s="23"/>
      <c r="N51" s="23"/>
      <c r="O51" s="24"/>
      <c r="P51" s="121" t="s">
        <v>166</v>
      </c>
      <c r="Q51" s="122"/>
      <c r="R51" s="122"/>
      <c r="S51" s="122"/>
      <c r="T51" s="122"/>
      <c r="U51" s="122"/>
      <c r="V51" s="70"/>
      <c r="W51" s="25" t="s">
        <v>720</v>
      </c>
      <c r="X51" s="158">
        <v>0.7</v>
      </c>
      <c r="Y51" s="159"/>
      <c r="Z51" s="60" t="s">
        <v>796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5" t="s">
        <v>719</v>
      </c>
      <c r="AN51" s="158">
        <v>1</v>
      </c>
      <c r="AO51" s="158"/>
      <c r="AP51" s="74"/>
      <c r="AQ51" s="37"/>
      <c r="AR51" s="68"/>
      <c r="AS51" s="26">
        <f>ROUND(ROUND(ROUND(L50*X51,0)*AN51,0)*(1+AQ40),0)</f>
        <v>639</v>
      </c>
      <c r="AT51" s="41"/>
    </row>
    <row r="52" spans="1:46" s="20" customFormat="1" ht="17.100000000000001" customHeight="1" x14ac:dyDescent="0.15">
      <c r="A52" s="7">
        <v>11</v>
      </c>
      <c r="B52" s="8">
        <v>1235</v>
      </c>
      <c r="C52" s="9" t="s">
        <v>1170</v>
      </c>
      <c r="D52" s="164" t="s">
        <v>536</v>
      </c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"/>
      <c r="P52" s="17"/>
      <c r="Q52" s="17"/>
      <c r="R52" s="17"/>
      <c r="S52" s="17"/>
      <c r="T52" s="40"/>
      <c r="U52" s="40"/>
      <c r="V52" s="32"/>
      <c r="W52" s="17"/>
      <c r="X52" s="64"/>
      <c r="Y52" s="65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52"/>
      <c r="AQ52" s="54"/>
      <c r="AR52" s="55"/>
      <c r="AS52" s="19">
        <f>ROUND(L54*(1+AQ40),0)</f>
        <v>1006</v>
      </c>
      <c r="AT52" s="41"/>
    </row>
    <row r="53" spans="1:46" s="20" customFormat="1" ht="17.100000000000001" customHeight="1" x14ac:dyDescent="0.15">
      <c r="A53" s="7">
        <v>11</v>
      </c>
      <c r="B53" s="8">
        <v>1236</v>
      </c>
      <c r="C53" s="9" t="s">
        <v>1171</v>
      </c>
      <c r="D53" s="169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51"/>
      <c r="P53" s="22"/>
      <c r="Q53" s="23"/>
      <c r="R53" s="23"/>
      <c r="S53" s="23"/>
      <c r="T53" s="43"/>
      <c r="U53" s="43"/>
      <c r="V53" s="38"/>
      <c r="W53" s="38"/>
      <c r="X53" s="38"/>
      <c r="Y53" s="83"/>
      <c r="Z53" s="60" t="s">
        <v>796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5" t="s">
        <v>723</v>
      </c>
      <c r="AN53" s="158">
        <v>1</v>
      </c>
      <c r="AO53" s="158"/>
      <c r="AP53" s="53"/>
      <c r="AQ53" s="34"/>
      <c r="AR53" s="51"/>
      <c r="AS53" s="19">
        <f>ROUND(ROUND(L54*AN53,0)*(1+AQ40),0)</f>
        <v>1006</v>
      </c>
      <c r="AT53" s="41"/>
    </row>
    <row r="54" spans="1:46" s="20" customFormat="1" ht="17.100000000000001" customHeight="1" x14ac:dyDescent="0.15">
      <c r="A54" s="7">
        <v>11</v>
      </c>
      <c r="B54" s="8">
        <v>1237</v>
      </c>
      <c r="C54" s="9" t="s">
        <v>1172</v>
      </c>
      <c r="D54" s="75"/>
      <c r="E54" s="76"/>
      <c r="F54" s="76"/>
      <c r="G54" s="79"/>
      <c r="L54" s="157">
        <v>805</v>
      </c>
      <c r="M54" s="157"/>
      <c r="N54" s="15" t="s">
        <v>731</v>
      </c>
      <c r="O54" s="21"/>
      <c r="P54" s="119" t="s">
        <v>165</v>
      </c>
      <c r="Q54" s="120"/>
      <c r="R54" s="120"/>
      <c r="S54" s="120"/>
      <c r="T54" s="120"/>
      <c r="U54" s="120"/>
      <c r="V54" s="45"/>
      <c r="W54" s="15"/>
      <c r="X54" s="27"/>
      <c r="Y54" s="67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36"/>
      <c r="AN54" s="56"/>
      <c r="AO54" s="56"/>
      <c r="AP54" s="53"/>
      <c r="AQ54" s="34"/>
      <c r="AR54" s="51"/>
      <c r="AS54" s="19">
        <f>ROUND(ROUND(L54*X55,0)*(1+AQ40),0)</f>
        <v>705</v>
      </c>
      <c r="AT54" s="41"/>
    </row>
    <row r="55" spans="1:46" s="20" customFormat="1" ht="17.100000000000001" customHeight="1" x14ac:dyDescent="0.15">
      <c r="A55" s="7">
        <v>11</v>
      </c>
      <c r="B55" s="8">
        <v>1238</v>
      </c>
      <c r="C55" s="9" t="s">
        <v>1287</v>
      </c>
      <c r="D55" s="77"/>
      <c r="E55" s="78"/>
      <c r="F55" s="78"/>
      <c r="G55" s="80"/>
      <c r="H55" s="80"/>
      <c r="I55" s="80"/>
      <c r="J55" s="38"/>
      <c r="K55" s="38"/>
      <c r="L55" s="23"/>
      <c r="M55" s="23"/>
      <c r="N55" s="23"/>
      <c r="O55" s="24"/>
      <c r="P55" s="121" t="s">
        <v>166</v>
      </c>
      <c r="Q55" s="122"/>
      <c r="R55" s="122"/>
      <c r="S55" s="122"/>
      <c r="T55" s="122"/>
      <c r="U55" s="122"/>
      <c r="V55" s="70"/>
      <c r="W55" s="25" t="s">
        <v>723</v>
      </c>
      <c r="X55" s="158">
        <v>0.7</v>
      </c>
      <c r="Y55" s="159"/>
      <c r="Z55" s="60" t="s">
        <v>796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5" t="s">
        <v>723</v>
      </c>
      <c r="AN55" s="158">
        <v>1</v>
      </c>
      <c r="AO55" s="158"/>
      <c r="AP55" s="53"/>
      <c r="AQ55" s="34"/>
      <c r="AR55" s="51"/>
      <c r="AS55" s="26">
        <f>ROUND(ROUND(ROUND(L54*X55,0)*AN55,0)*(1+AQ40),0)</f>
        <v>705</v>
      </c>
      <c r="AT55" s="41"/>
    </row>
    <row r="56" spans="1:46" s="20" customFormat="1" ht="17.100000000000001" customHeight="1" x14ac:dyDescent="0.15">
      <c r="A56" s="7">
        <v>11</v>
      </c>
      <c r="B56" s="8">
        <v>1239</v>
      </c>
      <c r="C56" s="9" t="s">
        <v>1173</v>
      </c>
      <c r="D56" s="164" t="s">
        <v>537</v>
      </c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"/>
      <c r="P56" s="17"/>
      <c r="Q56" s="17"/>
      <c r="R56" s="17"/>
      <c r="S56" s="17"/>
      <c r="T56" s="40"/>
      <c r="U56" s="40"/>
      <c r="V56" s="32"/>
      <c r="W56" s="17"/>
      <c r="X56" s="64"/>
      <c r="Y56" s="6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6"/>
      <c r="AN56" s="56"/>
      <c r="AO56" s="56"/>
      <c r="AP56" s="53"/>
      <c r="AQ56" s="34"/>
      <c r="AR56" s="51"/>
      <c r="AS56" s="19">
        <f>ROUND(L58*(1+AQ40),0)</f>
        <v>1094</v>
      </c>
      <c r="AT56" s="41"/>
    </row>
    <row r="57" spans="1:46" s="20" customFormat="1" ht="17.100000000000001" customHeight="1" x14ac:dyDescent="0.15">
      <c r="A57" s="7">
        <v>11</v>
      </c>
      <c r="B57" s="8">
        <v>1240</v>
      </c>
      <c r="C57" s="9" t="s">
        <v>1174</v>
      </c>
      <c r="D57" s="169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51"/>
      <c r="P57" s="22"/>
      <c r="Q57" s="23"/>
      <c r="R57" s="23"/>
      <c r="S57" s="23"/>
      <c r="T57" s="43"/>
      <c r="U57" s="43"/>
      <c r="V57" s="38"/>
      <c r="W57" s="38"/>
      <c r="X57" s="38"/>
      <c r="Y57" s="83"/>
      <c r="Z57" s="60" t="s">
        <v>796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5" t="s">
        <v>723</v>
      </c>
      <c r="AN57" s="158">
        <v>1</v>
      </c>
      <c r="AO57" s="158"/>
      <c r="AP57" s="53"/>
      <c r="AQ57" s="34"/>
      <c r="AR57" s="51"/>
      <c r="AS57" s="19">
        <f>ROUND(ROUND(L58*AN57,0)*(1+AQ40),0)</f>
        <v>1094</v>
      </c>
      <c r="AT57" s="41"/>
    </row>
    <row r="58" spans="1:46" s="20" customFormat="1" ht="17.100000000000001" customHeight="1" x14ac:dyDescent="0.15">
      <c r="A58" s="7">
        <v>11</v>
      </c>
      <c r="B58" s="8">
        <v>1241</v>
      </c>
      <c r="C58" s="9" t="s">
        <v>1175</v>
      </c>
      <c r="D58" s="75"/>
      <c r="E58" s="76"/>
      <c r="F58" s="76"/>
      <c r="G58" s="79"/>
      <c r="L58" s="157">
        <v>875</v>
      </c>
      <c r="M58" s="157"/>
      <c r="N58" s="15" t="s">
        <v>731</v>
      </c>
      <c r="O58" s="21"/>
      <c r="P58" s="119" t="s">
        <v>165</v>
      </c>
      <c r="Q58" s="120"/>
      <c r="R58" s="120"/>
      <c r="S58" s="120"/>
      <c r="T58" s="120"/>
      <c r="U58" s="120"/>
      <c r="V58" s="45"/>
      <c r="W58" s="15"/>
      <c r="X58" s="27"/>
      <c r="Y58" s="67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36"/>
      <c r="AN58" s="56"/>
      <c r="AO58" s="56"/>
      <c r="AP58" s="53"/>
      <c r="AQ58" s="34"/>
      <c r="AR58" s="51"/>
      <c r="AS58" s="19">
        <f>ROUND(ROUND(L58*X59,0)*(1+AQ40),0)</f>
        <v>766</v>
      </c>
      <c r="AT58" s="41"/>
    </row>
    <row r="59" spans="1:46" s="20" customFormat="1" ht="17.100000000000001" customHeight="1" x14ac:dyDescent="0.15">
      <c r="A59" s="7">
        <v>11</v>
      </c>
      <c r="B59" s="8">
        <v>1242</v>
      </c>
      <c r="C59" s="9" t="s">
        <v>1288</v>
      </c>
      <c r="D59" s="77"/>
      <c r="E59" s="78"/>
      <c r="F59" s="78"/>
      <c r="G59" s="80"/>
      <c r="H59" s="80"/>
      <c r="I59" s="80"/>
      <c r="J59" s="38"/>
      <c r="K59" s="38"/>
      <c r="L59" s="23"/>
      <c r="M59" s="23"/>
      <c r="N59" s="23"/>
      <c r="O59" s="24"/>
      <c r="P59" s="121" t="s">
        <v>166</v>
      </c>
      <c r="Q59" s="122"/>
      <c r="R59" s="122"/>
      <c r="S59" s="122"/>
      <c r="T59" s="122"/>
      <c r="U59" s="122"/>
      <c r="V59" s="70"/>
      <c r="W59" s="25" t="s">
        <v>723</v>
      </c>
      <c r="X59" s="158">
        <v>0.7</v>
      </c>
      <c r="Y59" s="159"/>
      <c r="Z59" s="60" t="s">
        <v>796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 t="s">
        <v>723</v>
      </c>
      <c r="AN59" s="158">
        <v>1</v>
      </c>
      <c r="AO59" s="158"/>
      <c r="AP59" s="53"/>
      <c r="AQ59" s="34"/>
      <c r="AR59" s="51"/>
      <c r="AS59" s="26">
        <f>ROUND(ROUND(ROUND(L58*X59,0)*AN59,0)*(1+AQ40),0)</f>
        <v>766</v>
      </c>
      <c r="AT59" s="41"/>
    </row>
    <row r="60" spans="1:46" s="20" customFormat="1" ht="17.100000000000001" customHeight="1" x14ac:dyDescent="0.15">
      <c r="A60" s="7">
        <v>11</v>
      </c>
      <c r="B60" s="8">
        <v>1243</v>
      </c>
      <c r="C60" s="9" t="s">
        <v>1176</v>
      </c>
      <c r="D60" s="160" t="s">
        <v>538</v>
      </c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23"/>
      <c r="P60" s="17"/>
      <c r="Q60" s="17"/>
      <c r="R60" s="17"/>
      <c r="S60" s="17"/>
      <c r="T60" s="40"/>
      <c r="U60" s="40"/>
      <c r="V60" s="32"/>
      <c r="W60" s="17"/>
      <c r="X60" s="64"/>
      <c r="Y60" s="6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36"/>
      <c r="AN60" s="56"/>
      <c r="AO60" s="56"/>
      <c r="AP60" s="53"/>
      <c r="AQ60" s="34"/>
      <c r="AR60" s="51"/>
      <c r="AS60" s="19">
        <f>ROUND(L62*(1+AQ40),0)</f>
        <v>1181</v>
      </c>
      <c r="AT60" s="41"/>
    </row>
    <row r="61" spans="1:46" s="20" customFormat="1" ht="17.100000000000001" customHeight="1" x14ac:dyDescent="0.15">
      <c r="A61" s="7">
        <v>11</v>
      </c>
      <c r="B61" s="8">
        <v>1244</v>
      </c>
      <c r="C61" s="9" t="s">
        <v>1177</v>
      </c>
      <c r="D61" s="162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24"/>
      <c r="P61" s="22"/>
      <c r="Q61" s="23"/>
      <c r="R61" s="23"/>
      <c r="S61" s="23"/>
      <c r="T61" s="43"/>
      <c r="U61" s="43"/>
      <c r="V61" s="38"/>
      <c r="W61" s="38"/>
      <c r="X61" s="38"/>
      <c r="Y61" s="83"/>
      <c r="Z61" s="60" t="s">
        <v>796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 t="s">
        <v>723</v>
      </c>
      <c r="AN61" s="158">
        <v>1</v>
      </c>
      <c r="AO61" s="158"/>
      <c r="AP61" s="53"/>
      <c r="AQ61" s="34"/>
      <c r="AR61" s="51"/>
      <c r="AS61" s="19">
        <f>ROUND(ROUND(L62*AN61,0)*(1+AQ40),0)</f>
        <v>1181</v>
      </c>
      <c r="AT61" s="41"/>
    </row>
    <row r="62" spans="1:46" s="20" customFormat="1" ht="17.100000000000001" customHeight="1" x14ac:dyDescent="0.15">
      <c r="A62" s="7">
        <v>11</v>
      </c>
      <c r="B62" s="8">
        <v>1245</v>
      </c>
      <c r="C62" s="9" t="s">
        <v>1178</v>
      </c>
      <c r="D62" s="75"/>
      <c r="E62" s="76"/>
      <c r="F62" s="76"/>
      <c r="G62" s="79"/>
      <c r="L62" s="157">
        <v>945</v>
      </c>
      <c r="M62" s="157"/>
      <c r="N62" s="15" t="s">
        <v>731</v>
      </c>
      <c r="O62" s="21"/>
      <c r="P62" s="119" t="s">
        <v>165</v>
      </c>
      <c r="Q62" s="120"/>
      <c r="R62" s="120"/>
      <c r="S62" s="120"/>
      <c r="T62" s="120"/>
      <c r="U62" s="120"/>
      <c r="V62" s="45"/>
      <c r="W62" s="15"/>
      <c r="X62" s="27"/>
      <c r="Y62" s="6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36"/>
      <c r="AN62" s="56"/>
      <c r="AO62" s="56"/>
      <c r="AP62" s="53"/>
      <c r="AQ62" s="34"/>
      <c r="AR62" s="51"/>
      <c r="AS62" s="19">
        <f>ROUND(ROUND(L62*X63,0)*(1+AQ40),0)</f>
        <v>828</v>
      </c>
      <c r="AT62" s="41"/>
    </row>
    <row r="63" spans="1:46" s="20" customFormat="1" ht="17.100000000000001" customHeight="1" x14ac:dyDescent="0.15">
      <c r="A63" s="7">
        <v>11</v>
      </c>
      <c r="B63" s="8">
        <v>1246</v>
      </c>
      <c r="C63" s="9" t="s">
        <v>1289</v>
      </c>
      <c r="D63" s="77"/>
      <c r="E63" s="78"/>
      <c r="F63" s="78"/>
      <c r="G63" s="80"/>
      <c r="H63" s="80"/>
      <c r="I63" s="80"/>
      <c r="J63" s="38"/>
      <c r="K63" s="38"/>
      <c r="L63" s="23"/>
      <c r="M63" s="23"/>
      <c r="N63" s="23"/>
      <c r="O63" s="24"/>
      <c r="P63" s="121" t="s">
        <v>166</v>
      </c>
      <c r="Q63" s="122"/>
      <c r="R63" s="122"/>
      <c r="S63" s="122"/>
      <c r="T63" s="122"/>
      <c r="U63" s="122"/>
      <c r="V63" s="70"/>
      <c r="W63" s="25" t="s">
        <v>723</v>
      </c>
      <c r="X63" s="158">
        <v>0.7</v>
      </c>
      <c r="Y63" s="159"/>
      <c r="Z63" s="60" t="s">
        <v>796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5" t="s">
        <v>723</v>
      </c>
      <c r="AN63" s="158">
        <v>1</v>
      </c>
      <c r="AO63" s="158"/>
      <c r="AP63" s="53"/>
      <c r="AQ63" s="34"/>
      <c r="AR63" s="51"/>
      <c r="AS63" s="26">
        <f>ROUND(ROUND(ROUND(L62*X63,0)*AN63,0)*(1+AQ40),0)</f>
        <v>828</v>
      </c>
      <c r="AT63" s="41"/>
    </row>
    <row r="64" spans="1:46" s="20" customFormat="1" ht="17.100000000000001" customHeight="1" x14ac:dyDescent="0.15">
      <c r="A64" s="7">
        <v>11</v>
      </c>
      <c r="B64" s="8">
        <v>1247</v>
      </c>
      <c r="C64" s="9" t="s">
        <v>1179</v>
      </c>
      <c r="D64" s="164" t="s">
        <v>539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"/>
      <c r="P64" s="17"/>
      <c r="Q64" s="17"/>
      <c r="R64" s="17"/>
      <c r="S64" s="17"/>
      <c r="T64" s="40"/>
      <c r="U64" s="40"/>
      <c r="V64" s="32"/>
      <c r="W64" s="17"/>
      <c r="X64" s="64"/>
      <c r="Y64" s="65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36"/>
      <c r="AN64" s="56"/>
      <c r="AO64" s="56"/>
      <c r="AP64" s="53"/>
      <c r="AQ64" s="34"/>
      <c r="AR64" s="51"/>
      <c r="AS64" s="19">
        <f>ROUND(L66*(1+AQ40),0)</f>
        <v>1269</v>
      </c>
      <c r="AT64" s="41"/>
    </row>
    <row r="65" spans="1:46" s="20" customFormat="1" ht="17.100000000000001" customHeight="1" x14ac:dyDescent="0.15">
      <c r="A65" s="7">
        <v>11</v>
      </c>
      <c r="B65" s="8">
        <v>1248</v>
      </c>
      <c r="C65" s="9" t="s">
        <v>1180</v>
      </c>
      <c r="D65" s="169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51"/>
      <c r="P65" s="22"/>
      <c r="Q65" s="23"/>
      <c r="R65" s="23"/>
      <c r="S65" s="23"/>
      <c r="T65" s="43"/>
      <c r="U65" s="43"/>
      <c r="V65" s="38"/>
      <c r="W65" s="38"/>
      <c r="X65" s="38"/>
      <c r="Y65" s="83"/>
      <c r="Z65" s="60" t="s">
        <v>796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5" t="s">
        <v>723</v>
      </c>
      <c r="AN65" s="158">
        <v>1</v>
      </c>
      <c r="AO65" s="158"/>
      <c r="AP65" s="53"/>
      <c r="AQ65" s="34"/>
      <c r="AR65" s="51"/>
      <c r="AS65" s="19">
        <f>ROUND(ROUND(L66*AN65,0)*(1+AQ40),0)</f>
        <v>1269</v>
      </c>
      <c r="AT65" s="41"/>
    </row>
    <row r="66" spans="1:46" s="20" customFormat="1" ht="17.100000000000001" customHeight="1" x14ac:dyDescent="0.15">
      <c r="A66" s="7">
        <v>11</v>
      </c>
      <c r="B66" s="8">
        <v>1249</v>
      </c>
      <c r="C66" s="9" t="s">
        <v>1181</v>
      </c>
      <c r="D66" s="75"/>
      <c r="E66" s="76"/>
      <c r="F66" s="76"/>
      <c r="G66" s="79"/>
      <c r="L66" s="157">
        <v>1015</v>
      </c>
      <c r="M66" s="157"/>
      <c r="N66" s="15" t="s">
        <v>731</v>
      </c>
      <c r="O66" s="21"/>
      <c r="P66" s="119" t="s">
        <v>165</v>
      </c>
      <c r="Q66" s="120"/>
      <c r="R66" s="120"/>
      <c r="S66" s="120"/>
      <c r="T66" s="120"/>
      <c r="U66" s="120"/>
      <c r="V66" s="45"/>
      <c r="W66" s="15"/>
      <c r="X66" s="27"/>
      <c r="Y66" s="67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36"/>
      <c r="AN66" s="56"/>
      <c r="AO66" s="56"/>
      <c r="AP66" s="53"/>
      <c r="AQ66" s="34"/>
      <c r="AR66" s="51"/>
      <c r="AS66" s="19">
        <f>ROUND(ROUND(L66*X67,0)*(1+AQ40),0)</f>
        <v>889</v>
      </c>
      <c r="AT66" s="41"/>
    </row>
    <row r="67" spans="1:46" s="20" customFormat="1" ht="17.100000000000001" customHeight="1" x14ac:dyDescent="0.15">
      <c r="A67" s="7">
        <v>11</v>
      </c>
      <c r="B67" s="8">
        <v>1250</v>
      </c>
      <c r="C67" s="9" t="s">
        <v>1290</v>
      </c>
      <c r="D67" s="77"/>
      <c r="E67" s="78"/>
      <c r="F67" s="78"/>
      <c r="G67" s="80"/>
      <c r="H67" s="80"/>
      <c r="I67" s="80"/>
      <c r="J67" s="38"/>
      <c r="K67" s="38"/>
      <c r="L67" s="23"/>
      <c r="M67" s="23"/>
      <c r="N67" s="23"/>
      <c r="O67" s="24"/>
      <c r="P67" s="121" t="s">
        <v>166</v>
      </c>
      <c r="Q67" s="122"/>
      <c r="R67" s="122"/>
      <c r="S67" s="122"/>
      <c r="T67" s="122"/>
      <c r="U67" s="122"/>
      <c r="V67" s="70"/>
      <c r="W67" s="25" t="s">
        <v>723</v>
      </c>
      <c r="X67" s="158">
        <v>0.7</v>
      </c>
      <c r="Y67" s="159"/>
      <c r="Z67" s="60" t="s">
        <v>796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5" t="s">
        <v>723</v>
      </c>
      <c r="AN67" s="158">
        <v>1</v>
      </c>
      <c r="AO67" s="158"/>
      <c r="AP67" s="35"/>
      <c r="AQ67" s="38"/>
      <c r="AR67" s="83"/>
      <c r="AS67" s="26">
        <f>ROUND(ROUND(ROUND(L66*X67,0)*AN67,0)*(1+AQ40),0)</f>
        <v>889</v>
      </c>
      <c r="AT67" s="58"/>
    </row>
    <row r="68" spans="1:46" ht="17.100000000000001" customHeight="1" x14ac:dyDescent="0.15">
      <c r="A68" s="1"/>
    </row>
    <row r="69" spans="1:46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44"/>
      <c r="J69" s="44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7"/>
      <c r="V69" s="27"/>
      <c r="W69" s="15"/>
      <c r="X69" s="37"/>
      <c r="Y69" s="42"/>
      <c r="Z69" s="15"/>
      <c r="AA69" s="15"/>
      <c r="AB69" s="15"/>
      <c r="AC69" s="37"/>
      <c r="AD69" s="42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6"/>
      <c r="AT69" s="34"/>
    </row>
    <row r="70" spans="1:46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7"/>
      <c r="V70" s="27"/>
      <c r="W70" s="15"/>
      <c r="X70" s="27"/>
      <c r="Y70" s="42"/>
      <c r="Z70" s="15"/>
      <c r="AA70" s="15"/>
      <c r="AB70" s="15"/>
      <c r="AC70" s="37"/>
      <c r="AD70" s="42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6"/>
      <c r="AT70" s="34"/>
    </row>
    <row r="71" spans="1:46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7"/>
      <c r="V71" s="27"/>
      <c r="W71" s="15"/>
      <c r="X71" s="27"/>
      <c r="Y71" s="42"/>
      <c r="Z71" s="15"/>
      <c r="AA71" s="15"/>
      <c r="AB71" s="15"/>
      <c r="AC71" s="14"/>
      <c r="AD71" s="14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46"/>
      <c r="AT71" s="34"/>
    </row>
    <row r="72" spans="1:46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47"/>
      <c r="U72" s="48"/>
      <c r="V72" s="48"/>
      <c r="W72" s="34"/>
      <c r="X72" s="48"/>
      <c r="Y72" s="42"/>
      <c r="Z72" s="15"/>
      <c r="AA72" s="15"/>
      <c r="AB72" s="15"/>
      <c r="AC72" s="37"/>
      <c r="AD72" s="42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6"/>
      <c r="AT72" s="34"/>
    </row>
    <row r="73" spans="1:46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7"/>
      <c r="U73" s="49"/>
      <c r="V73" s="50"/>
      <c r="W73" s="15"/>
      <c r="X73" s="27"/>
      <c r="Y73" s="42"/>
      <c r="Z73" s="15"/>
      <c r="AA73" s="15"/>
      <c r="AB73" s="15"/>
      <c r="AC73" s="37"/>
      <c r="AD73" s="42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6"/>
      <c r="AT73" s="34"/>
    </row>
    <row r="74" spans="1:46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7"/>
      <c r="V74" s="42"/>
      <c r="W74" s="15"/>
      <c r="X74" s="27"/>
      <c r="Y74" s="42"/>
      <c r="Z74" s="15"/>
      <c r="AA74" s="15"/>
      <c r="AB74" s="15"/>
      <c r="AC74" s="14"/>
      <c r="AD74" s="1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46"/>
      <c r="AT74" s="34"/>
    </row>
    <row r="75" spans="1:46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7"/>
      <c r="V75" s="42"/>
      <c r="W75" s="15"/>
      <c r="X75" s="37"/>
      <c r="Y75" s="42"/>
      <c r="Z75" s="15"/>
      <c r="AA75" s="15"/>
      <c r="AB75" s="15"/>
      <c r="AC75" s="37"/>
      <c r="AD75" s="42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6"/>
      <c r="AT75" s="34"/>
    </row>
  </sheetData>
  <sheetProtection password="CB5D" sheet="1" objects="1" scenarios="1"/>
  <mergeCells count="74">
    <mergeCell ref="D7:N8"/>
    <mergeCell ref="D11:N12"/>
    <mergeCell ref="D15:N16"/>
    <mergeCell ref="D19:N20"/>
    <mergeCell ref="L13:M13"/>
    <mergeCell ref="L9:M9"/>
    <mergeCell ref="L17:M17"/>
    <mergeCell ref="X63:Y63"/>
    <mergeCell ref="AN63:AO63"/>
    <mergeCell ref="D60:N61"/>
    <mergeCell ref="AN65:AO65"/>
    <mergeCell ref="L66:M66"/>
    <mergeCell ref="X67:Y67"/>
    <mergeCell ref="AN67:AO67"/>
    <mergeCell ref="D64:N65"/>
    <mergeCell ref="L58:M58"/>
    <mergeCell ref="X59:Y59"/>
    <mergeCell ref="AN59:AO59"/>
    <mergeCell ref="D56:N57"/>
    <mergeCell ref="AN61:AO61"/>
    <mergeCell ref="L62:M62"/>
    <mergeCell ref="AN53:AO53"/>
    <mergeCell ref="L54:M54"/>
    <mergeCell ref="X55:Y55"/>
    <mergeCell ref="AN55:AO55"/>
    <mergeCell ref="D52:N53"/>
    <mergeCell ref="AN57:AO57"/>
    <mergeCell ref="AQ40:AR40"/>
    <mergeCell ref="AN41:AO41"/>
    <mergeCell ref="L42:M42"/>
    <mergeCell ref="X43:Y43"/>
    <mergeCell ref="AN43:AO43"/>
    <mergeCell ref="D40:N41"/>
    <mergeCell ref="AP36:AR39"/>
    <mergeCell ref="AN37:AO37"/>
    <mergeCell ref="L38:M38"/>
    <mergeCell ref="X39:Y39"/>
    <mergeCell ref="AN39:AO39"/>
    <mergeCell ref="D36:N37"/>
    <mergeCell ref="AN14:AO14"/>
    <mergeCell ref="AN16:AO16"/>
    <mergeCell ref="AN33:AO33"/>
    <mergeCell ref="L34:M34"/>
    <mergeCell ref="X35:Y35"/>
    <mergeCell ref="AN35:AO35"/>
    <mergeCell ref="D32:N33"/>
    <mergeCell ref="AQ15:AR15"/>
    <mergeCell ref="AP11:AR14"/>
    <mergeCell ref="AN12:AO12"/>
    <mergeCell ref="AN20:AO20"/>
    <mergeCell ref="X18:Y18"/>
    <mergeCell ref="AN8:AO8"/>
    <mergeCell ref="AN10:AO10"/>
    <mergeCell ref="X10:Y10"/>
    <mergeCell ref="AN18:AO18"/>
    <mergeCell ref="X14:Y14"/>
    <mergeCell ref="L25:M25"/>
    <mergeCell ref="X26:Y26"/>
    <mergeCell ref="AN26:AO26"/>
    <mergeCell ref="D23:N24"/>
    <mergeCell ref="L21:M21"/>
    <mergeCell ref="X22:Y22"/>
    <mergeCell ref="AN22:AO22"/>
    <mergeCell ref="AN24:AO24"/>
    <mergeCell ref="AN49:AO49"/>
    <mergeCell ref="L50:M50"/>
    <mergeCell ref="X51:Y51"/>
    <mergeCell ref="AN51:AO51"/>
    <mergeCell ref="D48:N49"/>
    <mergeCell ref="AN45:AO45"/>
    <mergeCell ref="L46:M46"/>
    <mergeCell ref="X47:Y47"/>
    <mergeCell ref="AN47:AO47"/>
    <mergeCell ref="D44:N4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2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opLeftCell="A13" zoomScaleNormal="100" zoomScaleSheetLayoutView="75" workbookViewId="0">
      <selection activeCell="A46" sqref="A4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171</v>
      </c>
    </row>
    <row r="5" spans="1:47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117"/>
      <c r="R5" s="117"/>
      <c r="S5" s="117"/>
      <c r="T5" s="92"/>
      <c r="U5" s="117"/>
      <c r="V5" s="117"/>
      <c r="W5" s="117"/>
      <c r="X5" s="117" t="s">
        <v>800</v>
      </c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1251</v>
      </c>
      <c r="C7" s="9" t="s">
        <v>231</v>
      </c>
      <c r="D7" s="164" t="s">
        <v>540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345</v>
      </c>
      <c r="AT7" s="69" t="s">
        <v>99</v>
      </c>
    </row>
    <row r="8" spans="1:47" s="20" customFormat="1" ht="17.100000000000001" customHeight="1" x14ac:dyDescent="0.15">
      <c r="A8" s="7">
        <v>11</v>
      </c>
      <c r="B8" s="8">
        <v>1252</v>
      </c>
      <c r="C8" s="9" t="s">
        <v>232</v>
      </c>
      <c r="D8" s="169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719</v>
      </c>
      <c r="AN8" s="158">
        <v>1</v>
      </c>
      <c r="AO8" s="159"/>
      <c r="AP8" s="74"/>
      <c r="AQ8" s="37"/>
      <c r="AR8" s="68"/>
      <c r="AS8" s="19">
        <f>ROUND(ROUND(L9*AN8,0)*(1+AQ15),0)</f>
        <v>345</v>
      </c>
      <c r="AT8" s="41"/>
    </row>
    <row r="9" spans="1:47" s="20" customFormat="1" ht="17.100000000000001" customHeight="1" x14ac:dyDescent="0.15">
      <c r="A9" s="7">
        <v>11</v>
      </c>
      <c r="B9" s="8">
        <v>1253</v>
      </c>
      <c r="C9" s="9" t="s">
        <v>580</v>
      </c>
      <c r="D9" s="75"/>
      <c r="E9" s="76"/>
      <c r="F9" s="76"/>
      <c r="G9" s="79"/>
      <c r="L9" s="157">
        <v>230</v>
      </c>
      <c r="M9" s="157"/>
      <c r="N9" s="15" t="s">
        <v>731</v>
      </c>
      <c r="O9" s="21"/>
      <c r="P9" s="119" t="s">
        <v>165</v>
      </c>
      <c r="Q9" s="120"/>
      <c r="R9" s="120"/>
      <c r="S9" s="120"/>
      <c r="T9" s="120"/>
      <c r="U9" s="120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242</v>
      </c>
      <c r="AT9" s="41"/>
    </row>
    <row r="10" spans="1:47" s="20" customFormat="1" ht="17.100000000000001" customHeight="1" x14ac:dyDescent="0.15">
      <c r="A10" s="7">
        <v>11</v>
      </c>
      <c r="B10" s="8">
        <v>1254</v>
      </c>
      <c r="C10" s="9" t="s">
        <v>1292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21" t="s">
        <v>166</v>
      </c>
      <c r="Q10" s="122"/>
      <c r="R10" s="122"/>
      <c r="S10" s="122"/>
      <c r="T10" s="122"/>
      <c r="U10" s="122"/>
      <c r="V10" s="70"/>
      <c r="W10" s="25" t="s">
        <v>720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719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242</v>
      </c>
      <c r="AT10" s="41"/>
    </row>
    <row r="11" spans="1:47" s="20" customFormat="1" ht="17.100000000000001" customHeight="1" x14ac:dyDescent="0.15">
      <c r="A11" s="7">
        <v>11</v>
      </c>
      <c r="B11" s="8">
        <v>1255</v>
      </c>
      <c r="C11" s="9" t="s">
        <v>581</v>
      </c>
      <c r="D11" s="164" t="s">
        <v>541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803</v>
      </c>
      <c r="AQ11" s="174"/>
      <c r="AR11" s="175"/>
      <c r="AS11" s="19">
        <f>ROUND(L13*(1+AQ15),0)</f>
        <v>600</v>
      </c>
      <c r="AT11" s="41"/>
    </row>
    <row r="12" spans="1:47" s="20" customFormat="1" ht="17.100000000000001" customHeight="1" x14ac:dyDescent="0.15">
      <c r="A12" s="7">
        <v>11</v>
      </c>
      <c r="B12" s="8">
        <v>1256</v>
      </c>
      <c r="C12" s="9" t="s">
        <v>582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719</v>
      </c>
      <c r="AN12" s="158">
        <v>1</v>
      </c>
      <c r="AO12" s="159"/>
      <c r="AP12" s="173"/>
      <c r="AQ12" s="174"/>
      <c r="AR12" s="175"/>
      <c r="AS12" s="19">
        <f>ROUND(ROUND(L13*AN12,0)*(1+AQ15),0)</f>
        <v>600</v>
      </c>
      <c r="AT12" s="41"/>
    </row>
    <row r="13" spans="1:47" s="20" customFormat="1" ht="17.100000000000001" customHeight="1" x14ac:dyDescent="0.15">
      <c r="A13" s="7">
        <v>11</v>
      </c>
      <c r="B13" s="8">
        <v>1257</v>
      </c>
      <c r="C13" s="9" t="s">
        <v>583</v>
      </c>
      <c r="D13" s="75"/>
      <c r="E13" s="76"/>
      <c r="F13" s="76"/>
      <c r="G13" s="79"/>
      <c r="L13" s="157">
        <v>400</v>
      </c>
      <c r="M13" s="157"/>
      <c r="N13" s="15" t="s">
        <v>731</v>
      </c>
      <c r="O13" s="21"/>
      <c r="P13" s="119" t="s">
        <v>165</v>
      </c>
      <c r="Q13" s="120"/>
      <c r="R13" s="120"/>
      <c r="S13" s="120"/>
      <c r="T13" s="120"/>
      <c r="U13" s="120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420</v>
      </c>
      <c r="AT13" s="41"/>
    </row>
    <row r="14" spans="1:47" s="20" customFormat="1" ht="17.100000000000001" customHeight="1" x14ac:dyDescent="0.15">
      <c r="A14" s="7">
        <v>11</v>
      </c>
      <c r="B14" s="8">
        <v>1258</v>
      </c>
      <c r="C14" s="9" t="s">
        <v>966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21" t="s">
        <v>166</v>
      </c>
      <c r="Q14" s="122"/>
      <c r="R14" s="122"/>
      <c r="S14" s="122"/>
      <c r="T14" s="122"/>
      <c r="U14" s="122"/>
      <c r="V14" s="70"/>
      <c r="W14" s="25" t="s">
        <v>720</v>
      </c>
      <c r="X14" s="158">
        <v>0.7</v>
      </c>
      <c r="Y14" s="159"/>
      <c r="Z14" s="60" t="s">
        <v>796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719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420</v>
      </c>
      <c r="AT14" s="41"/>
    </row>
    <row r="15" spans="1:47" s="20" customFormat="1" ht="17.100000000000001" customHeight="1" x14ac:dyDescent="0.15">
      <c r="A15" s="7">
        <v>11</v>
      </c>
      <c r="B15" s="8">
        <v>1259</v>
      </c>
      <c r="C15" s="9" t="s">
        <v>584</v>
      </c>
      <c r="D15" s="164" t="s">
        <v>542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720</v>
      </c>
      <c r="AQ15" s="171">
        <v>0.5</v>
      </c>
      <c r="AR15" s="172"/>
      <c r="AS15" s="19">
        <f>ROUND(L17*(1+AQ15),0)</f>
        <v>870</v>
      </c>
      <c r="AT15" s="41"/>
    </row>
    <row r="16" spans="1:47" s="20" customFormat="1" ht="17.100000000000001" customHeight="1" x14ac:dyDescent="0.15">
      <c r="A16" s="7">
        <v>11</v>
      </c>
      <c r="B16" s="8">
        <v>1260</v>
      </c>
      <c r="C16" s="9" t="s">
        <v>585</v>
      </c>
      <c r="D16" s="169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719</v>
      </c>
      <c r="AN16" s="158">
        <v>1</v>
      </c>
      <c r="AO16" s="159"/>
      <c r="AR16" s="90" t="s">
        <v>797</v>
      </c>
      <c r="AS16" s="19">
        <f>ROUND(ROUND(L17*AN16,0)*(1+AQ15),0)</f>
        <v>870</v>
      </c>
      <c r="AT16" s="41"/>
    </row>
    <row r="17" spans="1:46" s="20" customFormat="1" ht="17.100000000000001" customHeight="1" x14ac:dyDescent="0.15">
      <c r="A17" s="7">
        <v>11</v>
      </c>
      <c r="B17" s="8">
        <v>1261</v>
      </c>
      <c r="C17" s="9" t="s">
        <v>586</v>
      </c>
      <c r="D17" s="75"/>
      <c r="E17" s="76"/>
      <c r="F17" s="76"/>
      <c r="G17" s="79"/>
      <c r="L17" s="157">
        <v>580</v>
      </c>
      <c r="M17" s="157"/>
      <c r="N17" s="15" t="s">
        <v>731</v>
      </c>
      <c r="O17" s="21"/>
      <c r="P17" s="119" t="s">
        <v>165</v>
      </c>
      <c r="Q17" s="120"/>
      <c r="R17" s="120"/>
      <c r="S17" s="120"/>
      <c r="T17" s="120"/>
      <c r="U17" s="120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609</v>
      </c>
      <c r="AT17" s="41"/>
    </row>
    <row r="18" spans="1:46" s="20" customFormat="1" ht="17.100000000000001" customHeight="1" x14ac:dyDescent="0.15">
      <c r="A18" s="7">
        <v>11</v>
      </c>
      <c r="B18" s="8">
        <v>1262</v>
      </c>
      <c r="C18" s="9" t="s">
        <v>1293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21" t="s">
        <v>166</v>
      </c>
      <c r="Q18" s="122"/>
      <c r="R18" s="122"/>
      <c r="S18" s="122"/>
      <c r="T18" s="122"/>
      <c r="U18" s="122"/>
      <c r="V18" s="70"/>
      <c r="W18" s="25" t="s">
        <v>720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719</v>
      </c>
      <c r="AN18" s="158">
        <v>1</v>
      </c>
      <c r="AO18" s="159"/>
      <c r="AS18" s="26">
        <f>ROUND(ROUND(ROUND(L17*X18,0)*AN18,0)*(1+AQ15),0)</f>
        <v>609</v>
      </c>
      <c r="AT18" s="41"/>
    </row>
    <row r="19" spans="1:46" s="20" customFormat="1" ht="17.100000000000001" customHeight="1" x14ac:dyDescent="0.15">
      <c r="A19" s="7">
        <v>11</v>
      </c>
      <c r="B19" s="8">
        <v>1263</v>
      </c>
      <c r="C19" s="9" t="s">
        <v>687</v>
      </c>
      <c r="D19" s="164" t="s">
        <v>543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983</v>
      </c>
      <c r="AT19" s="41"/>
    </row>
    <row r="20" spans="1:46" s="20" customFormat="1" ht="17.100000000000001" customHeight="1" x14ac:dyDescent="0.15">
      <c r="A20" s="7">
        <v>11</v>
      </c>
      <c r="B20" s="8">
        <v>1264</v>
      </c>
      <c r="C20" s="9" t="s">
        <v>688</v>
      </c>
      <c r="D20" s="169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719</v>
      </c>
      <c r="AN20" s="158">
        <v>1</v>
      </c>
      <c r="AO20" s="159"/>
      <c r="AS20" s="19">
        <f>ROUND(ROUND(L21*AN20,0)*(1+AQ15),0)</f>
        <v>983</v>
      </c>
      <c r="AT20" s="41"/>
    </row>
    <row r="21" spans="1:46" s="20" customFormat="1" ht="17.100000000000001" customHeight="1" x14ac:dyDescent="0.15">
      <c r="A21" s="7">
        <v>11</v>
      </c>
      <c r="B21" s="8">
        <v>1265</v>
      </c>
      <c r="C21" s="9" t="s">
        <v>689</v>
      </c>
      <c r="D21" s="75"/>
      <c r="E21" s="76"/>
      <c r="F21" s="76"/>
      <c r="G21" s="79"/>
      <c r="L21" s="157">
        <v>655</v>
      </c>
      <c r="M21" s="157"/>
      <c r="N21" s="15" t="s">
        <v>731</v>
      </c>
      <c r="O21" s="21"/>
      <c r="P21" s="119" t="s">
        <v>165</v>
      </c>
      <c r="Q21" s="120"/>
      <c r="R21" s="120"/>
      <c r="S21" s="120"/>
      <c r="T21" s="120"/>
      <c r="U21" s="120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689</v>
      </c>
      <c r="AT21" s="41"/>
    </row>
    <row r="22" spans="1:46" s="20" customFormat="1" ht="17.100000000000001" customHeight="1" x14ac:dyDescent="0.15">
      <c r="A22" s="7">
        <v>11</v>
      </c>
      <c r="B22" s="8">
        <v>1266</v>
      </c>
      <c r="C22" s="9" t="s">
        <v>1294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21" t="s">
        <v>166</v>
      </c>
      <c r="Q22" s="122"/>
      <c r="R22" s="122"/>
      <c r="S22" s="122"/>
      <c r="T22" s="122"/>
      <c r="U22" s="122"/>
      <c r="V22" s="70"/>
      <c r="W22" s="25" t="s">
        <v>720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719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689</v>
      </c>
      <c r="AT22" s="41"/>
    </row>
    <row r="23" spans="1:46" s="20" customFormat="1" ht="17.100000000000001" customHeight="1" x14ac:dyDescent="0.15">
      <c r="A23" s="7">
        <v>11</v>
      </c>
      <c r="B23" s="8">
        <v>1267</v>
      </c>
      <c r="C23" s="9" t="s">
        <v>690</v>
      </c>
      <c r="D23" s="164" t="s">
        <v>544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1095</v>
      </c>
      <c r="AT23" s="41"/>
    </row>
    <row r="24" spans="1:46" s="20" customFormat="1" ht="17.100000000000001" customHeight="1" x14ac:dyDescent="0.15">
      <c r="A24" s="7">
        <v>11</v>
      </c>
      <c r="B24" s="8">
        <v>1268</v>
      </c>
      <c r="C24" s="9" t="s">
        <v>691</v>
      </c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719</v>
      </c>
      <c r="AN24" s="158">
        <v>1</v>
      </c>
      <c r="AO24" s="159"/>
      <c r="AP24" s="74"/>
      <c r="AQ24" s="37"/>
      <c r="AR24" s="68"/>
      <c r="AS24" s="19">
        <f>ROUND(ROUND(L25*AN24,0)*(1+AQ15),0)</f>
        <v>1095</v>
      </c>
      <c r="AT24" s="41"/>
    </row>
    <row r="25" spans="1:46" s="20" customFormat="1" ht="17.100000000000001" customHeight="1" x14ac:dyDescent="0.15">
      <c r="A25" s="7">
        <v>11</v>
      </c>
      <c r="B25" s="8">
        <v>1269</v>
      </c>
      <c r="C25" s="9" t="s">
        <v>692</v>
      </c>
      <c r="D25" s="75"/>
      <c r="E25" s="76"/>
      <c r="F25" s="76"/>
      <c r="G25" s="79"/>
      <c r="L25" s="157">
        <v>730</v>
      </c>
      <c r="M25" s="157"/>
      <c r="N25" s="15" t="s">
        <v>731</v>
      </c>
      <c r="O25" s="21"/>
      <c r="P25" s="119" t="s">
        <v>165</v>
      </c>
      <c r="Q25" s="120"/>
      <c r="R25" s="120"/>
      <c r="S25" s="120"/>
      <c r="T25" s="120"/>
      <c r="U25" s="120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767</v>
      </c>
      <c r="AT25" s="41"/>
    </row>
    <row r="26" spans="1:46" s="20" customFormat="1" ht="17.100000000000001" customHeight="1" x14ac:dyDescent="0.15">
      <c r="A26" s="7">
        <v>11</v>
      </c>
      <c r="B26" s="8">
        <v>1270</v>
      </c>
      <c r="C26" s="9" t="s">
        <v>1295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21" t="s">
        <v>166</v>
      </c>
      <c r="Q26" s="122"/>
      <c r="R26" s="122"/>
      <c r="S26" s="122"/>
      <c r="T26" s="122"/>
      <c r="U26" s="122"/>
      <c r="V26" s="70"/>
      <c r="W26" s="25" t="s">
        <v>720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719</v>
      </c>
      <c r="AN26" s="158">
        <v>1</v>
      </c>
      <c r="AO26" s="159"/>
      <c r="AP26" s="74"/>
      <c r="AQ26" s="37"/>
      <c r="AR26" s="68"/>
      <c r="AS26" s="26">
        <f>ROUND(ROUND(ROUND(L25*X26,0)*AN26,0)*(1+AQ15),0)</f>
        <v>767</v>
      </c>
      <c r="AT26" s="41"/>
    </row>
    <row r="27" spans="1:46" s="20" customFormat="1" ht="17.100000000000001" customHeight="1" x14ac:dyDescent="0.15">
      <c r="A27" s="7">
        <v>11</v>
      </c>
      <c r="B27" s="8">
        <v>1271</v>
      </c>
      <c r="C27" s="9" t="s">
        <v>693</v>
      </c>
      <c r="D27" s="164" t="s">
        <v>545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6"/>
      <c r="AN27" s="56"/>
      <c r="AO27" s="57"/>
      <c r="AP27" s="61"/>
      <c r="AQ27" s="62"/>
      <c r="AR27" s="63"/>
      <c r="AS27" s="19">
        <f>ROUND(L29*(1+AQ15),0)</f>
        <v>1208</v>
      </c>
      <c r="AT27" s="41"/>
    </row>
    <row r="28" spans="1:46" s="20" customFormat="1" ht="17.100000000000001" customHeight="1" x14ac:dyDescent="0.15">
      <c r="A28" s="7">
        <v>11</v>
      </c>
      <c r="B28" s="8">
        <v>1272</v>
      </c>
      <c r="C28" s="9" t="s">
        <v>694</v>
      </c>
      <c r="D28" s="169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796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5" t="s">
        <v>719</v>
      </c>
      <c r="AN28" s="158">
        <v>1</v>
      </c>
      <c r="AO28" s="159"/>
      <c r="AP28" s="61"/>
      <c r="AQ28" s="62"/>
      <c r="AR28" s="63"/>
      <c r="AS28" s="19">
        <f>ROUND(ROUND(L29*AN28,0)*(1+AQ15),0)</f>
        <v>1208</v>
      </c>
      <c r="AT28" s="41"/>
    </row>
    <row r="29" spans="1:46" s="20" customFormat="1" ht="17.100000000000001" customHeight="1" x14ac:dyDescent="0.15">
      <c r="A29" s="7">
        <v>11</v>
      </c>
      <c r="B29" s="8">
        <v>1273</v>
      </c>
      <c r="C29" s="9" t="s">
        <v>695</v>
      </c>
      <c r="D29" s="75"/>
      <c r="E29" s="76"/>
      <c r="F29" s="76"/>
      <c r="G29" s="79"/>
      <c r="L29" s="157">
        <v>805</v>
      </c>
      <c r="M29" s="157"/>
      <c r="N29" s="15" t="s">
        <v>731</v>
      </c>
      <c r="O29" s="21"/>
      <c r="P29" s="119" t="s">
        <v>165</v>
      </c>
      <c r="Q29" s="120"/>
      <c r="R29" s="120"/>
      <c r="S29" s="120"/>
      <c r="T29" s="120"/>
      <c r="U29" s="120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6"/>
      <c r="AN29" s="56"/>
      <c r="AO29" s="57"/>
      <c r="AP29" s="61"/>
      <c r="AQ29" s="62"/>
      <c r="AR29" s="63"/>
      <c r="AS29" s="19">
        <f>ROUND(ROUND(L29*X30,0)*(1+AQ15),0)</f>
        <v>846</v>
      </c>
      <c r="AT29" s="41"/>
    </row>
    <row r="30" spans="1:46" s="20" customFormat="1" ht="17.100000000000001" customHeight="1" x14ac:dyDescent="0.15">
      <c r="A30" s="7">
        <v>11</v>
      </c>
      <c r="B30" s="8">
        <v>1274</v>
      </c>
      <c r="C30" s="9" t="s">
        <v>1296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21" t="s">
        <v>166</v>
      </c>
      <c r="Q30" s="122"/>
      <c r="R30" s="122"/>
      <c r="S30" s="122"/>
      <c r="T30" s="122"/>
      <c r="U30" s="122"/>
      <c r="V30" s="70"/>
      <c r="W30" s="25" t="s">
        <v>720</v>
      </c>
      <c r="X30" s="158">
        <v>0.7</v>
      </c>
      <c r="Y30" s="159"/>
      <c r="Z30" s="60" t="s">
        <v>796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 t="s">
        <v>719</v>
      </c>
      <c r="AN30" s="158">
        <v>1</v>
      </c>
      <c r="AO30" s="159"/>
      <c r="AP30" s="53"/>
      <c r="AQ30" s="34"/>
      <c r="AR30" s="51"/>
      <c r="AS30" s="26">
        <f>ROUND(ROUND(ROUND(L29*X30,0)*AN30,0)*(1+AQ15),0)</f>
        <v>846</v>
      </c>
      <c r="AT30" s="41"/>
    </row>
    <row r="31" spans="1:46" s="20" customFormat="1" ht="17.100000000000001" customHeight="1" x14ac:dyDescent="0.15">
      <c r="A31" s="7">
        <v>11</v>
      </c>
      <c r="B31" s="8">
        <v>1275</v>
      </c>
      <c r="C31" s="9" t="s">
        <v>696</v>
      </c>
      <c r="D31" s="164" t="s">
        <v>546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6"/>
      <c r="AN31" s="56"/>
      <c r="AO31" s="57"/>
      <c r="AP31" s="53"/>
      <c r="AQ31" s="34"/>
      <c r="AR31" s="51"/>
      <c r="AS31" s="19">
        <f>ROUND(L33*(1+AQ15),0)</f>
        <v>1313</v>
      </c>
      <c r="AT31" s="41"/>
    </row>
    <row r="32" spans="1:46" s="20" customFormat="1" ht="17.100000000000001" customHeight="1" x14ac:dyDescent="0.15">
      <c r="A32" s="7">
        <v>11</v>
      </c>
      <c r="B32" s="8">
        <v>1276</v>
      </c>
      <c r="C32" s="9" t="s">
        <v>697</v>
      </c>
      <c r="D32" s="169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796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5" t="s">
        <v>719</v>
      </c>
      <c r="AN32" s="158">
        <v>1</v>
      </c>
      <c r="AO32" s="159"/>
      <c r="AP32" s="59"/>
      <c r="AQ32" s="54"/>
      <c r="AR32" s="55"/>
      <c r="AS32" s="19">
        <f>ROUND(ROUND(L33*AN32,0)*(1+AQ15),0)</f>
        <v>1313</v>
      </c>
      <c r="AT32" s="41"/>
    </row>
    <row r="33" spans="1:46" s="20" customFormat="1" ht="17.100000000000001" customHeight="1" x14ac:dyDescent="0.15">
      <c r="A33" s="7">
        <v>11</v>
      </c>
      <c r="B33" s="8">
        <v>1277</v>
      </c>
      <c r="C33" s="9" t="s">
        <v>698</v>
      </c>
      <c r="D33" s="75"/>
      <c r="E33" s="76"/>
      <c r="F33" s="76"/>
      <c r="G33" s="79"/>
      <c r="L33" s="157">
        <v>875</v>
      </c>
      <c r="M33" s="157"/>
      <c r="N33" s="15" t="s">
        <v>731</v>
      </c>
      <c r="O33" s="21"/>
      <c r="P33" s="119" t="s">
        <v>165</v>
      </c>
      <c r="Q33" s="120"/>
      <c r="R33" s="120"/>
      <c r="S33" s="120"/>
      <c r="T33" s="120"/>
      <c r="U33" s="120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36"/>
      <c r="AN33" s="56"/>
      <c r="AO33" s="57"/>
      <c r="AP33" s="74"/>
      <c r="AQ33" s="37"/>
      <c r="AR33" s="68"/>
      <c r="AS33" s="19">
        <f>ROUND(ROUND(L33*X34,0)*(1+AQ15),0)</f>
        <v>920</v>
      </c>
      <c r="AT33" s="41"/>
    </row>
    <row r="34" spans="1:46" s="20" customFormat="1" ht="17.100000000000001" customHeight="1" x14ac:dyDescent="0.15">
      <c r="A34" s="7">
        <v>11</v>
      </c>
      <c r="B34" s="8">
        <v>1278</v>
      </c>
      <c r="C34" s="9" t="s">
        <v>959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21" t="s">
        <v>166</v>
      </c>
      <c r="Q34" s="122"/>
      <c r="R34" s="122"/>
      <c r="S34" s="122"/>
      <c r="T34" s="122"/>
      <c r="U34" s="122"/>
      <c r="V34" s="70"/>
      <c r="W34" s="25" t="s">
        <v>720</v>
      </c>
      <c r="X34" s="158">
        <v>0.7</v>
      </c>
      <c r="Y34" s="159"/>
      <c r="Z34" s="60" t="s">
        <v>796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 t="s">
        <v>719</v>
      </c>
      <c r="AN34" s="158">
        <v>1</v>
      </c>
      <c r="AO34" s="159"/>
      <c r="AP34" s="59"/>
      <c r="AQ34" s="54"/>
      <c r="AR34" s="55"/>
      <c r="AS34" s="26">
        <f>ROUND(ROUND(ROUND(L33*X34,0)*AN34,0)*(1+AQ15),0)</f>
        <v>920</v>
      </c>
      <c r="AT34" s="41"/>
    </row>
    <row r="35" spans="1:46" s="20" customFormat="1" ht="17.100000000000001" customHeight="1" x14ac:dyDescent="0.15">
      <c r="A35" s="7">
        <v>11</v>
      </c>
      <c r="B35" s="8">
        <v>1279</v>
      </c>
      <c r="C35" s="9" t="s">
        <v>405</v>
      </c>
      <c r="D35" s="164" t="s">
        <v>547</v>
      </c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36"/>
      <c r="AN35" s="56"/>
      <c r="AO35" s="57"/>
      <c r="AP35" s="74"/>
      <c r="AQ35" s="37"/>
      <c r="AR35" s="68"/>
      <c r="AS35" s="19">
        <f>ROUND(L37*(1+AQ15),0)</f>
        <v>1418</v>
      </c>
      <c r="AT35" s="41"/>
    </row>
    <row r="36" spans="1:46" s="20" customFormat="1" ht="17.100000000000001" customHeight="1" x14ac:dyDescent="0.15">
      <c r="A36" s="7">
        <v>11</v>
      </c>
      <c r="B36" s="8">
        <v>1280</v>
      </c>
      <c r="C36" s="9" t="s">
        <v>406</v>
      </c>
      <c r="D36" s="169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796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5" t="s">
        <v>719</v>
      </c>
      <c r="AN36" s="158">
        <v>1</v>
      </c>
      <c r="AO36" s="159"/>
      <c r="AP36" s="85"/>
      <c r="AQ36" s="86"/>
      <c r="AR36" s="87"/>
      <c r="AS36" s="19">
        <f>ROUND(ROUND(L37*AN36,0)*(1+AQ15),0)</f>
        <v>1418</v>
      </c>
      <c r="AT36" s="41"/>
    </row>
    <row r="37" spans="1:46" s="20" customFormat="1" ht="17.100000000000001" customHeight="1" x14ac:dyDescent="0.15">
      <c r="A37" s="7">
        <v>11</v>
      </c>
      <c r="B37" s="8">
        <v>1281</v>
      </c>
      <c r="C37" s="9" t="s">
        <v>407</v>
      </c>
      <c r="D37" s="75"/>
      <c r="E37" s="76"/>
      <c r="F37" s="76"/>
      <c r="G37" s="79"/>
      <c r="L37" s="157">
        <v>945</v>
      </c>
      <c r="M37" s="157"/>
      <c r="N37" s="15" t="s">
        <v>731</v>
      </c>
      <c r="O37" s="21"/>
      <c r="P37" s="119" t="s">
        <v>165</v>
      </c>
      <c r="Q37" s="120"/>
      <c r="R37" s="120"/>
      <c r="S37" s="120"/>
      <c r="T37" s="120"/>
      <c r="U37" s="120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36"/>
      <c r="AN37" s="56"/>
      <c r="AO37" s="57"/>
      <c r="AP37" s="85"/>
      <c r="AQ37" s="86"/>
      <c r="AR37" s="87"/>
      <c r="AS37" s="19">
        <f>ROUND(ROUND(L37*X38,0)*(1+AQ15),0)</f>
        <v>993</v>
      </c>
      <c r="AT37" s="41"/>
    </row>
    <row r="38" spans="1:46" s="20" customFormat="1" ht="17.100000000000001" customHeight="1" x14ac:dyDescent="0.15">
      <c r="A38" s="7">
        <v>11</v>
      </c>
      <c r="B38" s="8">
        <v>1282</v>
      </c>
      <c r="C38" s="9" t="s">
        <v>960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21" t="s">
        <v>166</v>
      </c>
      <c r="Q38" s="122"/>
      <c r="R38" s="122"/>
      <c r="S38" s="122"/>
      <c r="T38" s="122"/>
      <c r="U38" s="122"/>
      <c r="V38" s="70"/>
      <c r="W38" s="25" t="s">
        <v>720</v>
      </c>
      <c r="X38" s="158">
        <v>0.7</v>
      </c>
      <c r="Y38" s="159"/>
      <c r="Z38" s="60" t="s">
        <v>796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5" t="s">
        <v>719</v>
      </c>
      <c r="AN38" s="158">
        <v>1</v>
      </c>
      <c r="AO38" s="159"/>
      <c r="AP38" s="85"/>
      <c r="AQ38" s="86"/>
      <c r="AR38" s="87"/>
      <c r="AS38" s="26">
        <f>ROUND(ROUND(ROUND(L37*X38,0)*AN38,0)*(1+AQ15),0)</f>
        <v>993</v>
      </c>
      <c r="AT38" s="41"/>
    </row>
    <row r="39" spans="1:46" s="20" customFormat="1" ht="17.100000000000001" customHeight="1" x14ac:dyDescent="0.15">
      <c r="A39" s="7">
        <v>11</v>
      </c>
      <c r="B39" s="8">
        <v>1283</v>
      </c>
      <c r="C39" s="9" t="s">
        <v>408</v>
      </c>
      <c r="D39" s="164" t="s">
        <v>548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36"/>
      <c r="AN39" s="56"/>
      <c r="AO39" s="57"/>
      <c r="AP39" s="85"/>
      <c r="AQ39" s="86"/>
      <c r="AR39" s="87"/>
      <c r="AS39" s="19">
        <f>ROUND(L41*(1+AQ15),0)</f>
        <v>1523</v>
      </c>
      <c r="AT39" s="41"/>
    </row>
    <row r="40" spans="1:46" s="20" customFormat="1" ht="17.100000000000001" customHeight="1" x14ac:dyDescent="0.15">
      <c r="A40" s="7">
        <v>11</v>
      </c>
      <c r="B40" s="8">
        <v>1284</v>
      </c>
      <c r="C40" s="9" t="s">
        <v>409</v>
      </c>
      <c r="D40" s="169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796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5" t="s">
        <v>719</v>
      </c>
      <c r="AN40" s="158">
        <v>1</v>
      </c>
      <c r="AO40" s="159"/>
      <c r="AP40" s="52"/>
      <c r="AQ40" s="37"/>
      <c r="AR40" s="68"/>
      <c r="AS40" s="19">
        <f>ROUND(ROUND(L41*AN40,0)*(1+AQ15),0)</f>
        <v>1523</v>
      </c>
      <c r="AT40" s="41"/>
    </row>
    <row r="41" spans="1:46" s="20" customFormat="1" ht="17.100000000000001" customHeight="1" x14ac:dyDescent="0.15">
      <c r="A41" s="7">
        <v>11</v>
      </c>
      <c r="B41" s="8">
        <v>1285</v>
      </c>
      <c r="C41" s="9" t="s">
        <v>410</v>
      </c>
      <c r="D41" s="75"/>
      <c r="E41" s="76"/>
      <c r="F41" s="76"/>
      <c r="G41" s="79"/>
      <c r="L41" s="157">
        <v>1015</v>
      </c>
      <c r="M41" s="157"/>
      <c r="N41" s="15" t="s">
        <v>731</v>
      </c>
      <c r="O41" s="21"/>
      <c r="P41" s="119" t="s">
        <v>165</v>
      </c>
      <c r="Q41" s="120"/>
      <c r="R41" s="120"/>
      <c r="S41" s="120"/>
      <c r="T41" s="120"/>
      <c r="U41" s="120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6"/>
      <c r="AN41" s="56"/>
      <c r="AO41" s="57"/>
      <c r="AP41" s="53"/>
      <c r="AQ41" s="34"/>
      <c r="AR41" s="51"/>
      <c r="AS41" s="19">
        <f>ROUND(ROUND(L41*X42,0)*(1+AQ15),0)</f>
        <v>1067</v>
      </c>
      <c r="AT41" s="41"/>
    </row>
    <row r="42" spans="1:46" s="20" customFormat="1" ht="17.100000000000001" customHeight="1" x14ac:dyDescent="0.15">
      <c r="A42" s="7">
        <v>11</v>
      </c>
      <c r="B42" s="8">
        <v>1286</v>
      </c>
      <c r="C42" s="9" t="s">
        <v>961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21" t="s">
        <v>166</v>
      </c>
      <c r="Q42" s="122"/>
      <c r="R42" s="122"/>
      <c r="S42" s="122"/>
      <c r="T42" s="122"/>
      <c r="U42" s="122"/>
      <c r="V42" s="70"/>
      <c r="W42" s="25" t="s">
        <v>720</v>
      </c>
      <c r="X42" s="158">
        <v>0.7</v>
      </c>
      <c r="Y42" s="159"/>
      <c r="Z42" s="60" t="s">
        <v>796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5" t="s">
        <v>719</v>
      </c>
      <c r="AN42" s="158">
        <v>1</v>
      </c>
      <c r="AO42" s="159"/>
      <c r="AP42" s="53"/>
      <c r="AQ42" s="34"/>
      <c r="AR42" s="51"/>
      <c r="AS42" s="26">
        <f>ROUND(ROUND(ROUND(L41*X42,0)*AN42,0)*(1+AQ15),0)</f>
        <v>1067</v>
      </c>
      <c r="AT42" s="41"/>
    </row>
    <row r="43" spans="1:46" s="20" customFormat="1" ht="17.100000000000001" customHeight="1" x14ac:dyDescent="0.15">
      <c r="A43" s="7">
        <v>11</v>
      </c>
      <c r="B43" s="8">
        <v>1287</v>
      </c>
      <c r="C43" s="9" t="s">
        <v>411</v>
      </c>
      <c r="D43" s="164" t="s">
        <v>549</v>
      </c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6"/>
      <c r="AN43" s="56"/>
      <c r="AO43" s="57"/>
      <c r="AP43" s="53"/>
      <c r="AQ43" s="34"/>
      <c r="AR43" s="51"/>
      <c r="AS43" s="19">
        <f>ROUND(L45*(1+AQ15),0)</f>
        <v>1628</v>
      </c>
      <c r="AT43" s="41"/>
    </row>
    <row r="44" spans="1:46" s="20" customFormat="1" ht="17.100000000000001" customHeight="1" x14ac:dyDescent="0.15">
      <c r="A44" s="7">
        <v>11</v>
      </c>
      <c r="B44" s="8">
        <v>1288</v>
      </c>
      <c r="C44" s="9" t="s">
        <v>412</v>
      </c>
      <c r="D44" s="169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796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5" t="s">
        <v>719</v>
      </c>
      <c r="AN44" s="158">
        <v>1</v>
      </c>
      <c r="AO44" s="159"/>
      <c r="AP44" s="53"/>
      <c r="AQ44" s="34"/>
      <c r="AR44" s="51"/>
      <c r="AS44" s="19">
        <f>ROUND(ROUND(L45*AN44,0)*(1+AQ15),0)</f>
        <v>1628</v>
      </c>
      <c r="AT44" s="41"/>
    </row>
    <row r="45" spans="1:46" s="20" customFormat="1" ht="17.100000000000001" customHeight="1" x14ac:dyDescent="0.15">
      <c r="A45" s="7">
        <v>11</v>
      </c>
      <c r="B45" s="8">
        <v>1289</v>
      </c>
      <c r="C45" s="9" t="s">
        <v>413</v>
      </c>
      <c r="D45" s="75"/>
      <c r="E45" s="76"/>
      <c r="F45" s="76"/>
      <c r="G45" s="79"/>
      <c r="L45" s="157">
        <v>1085</v>
      </c>
      <c r="M45" s="157"/>
      <c r="N45" s="15" t="s">
        <v>731</v>
      </c>
      <c r="O45" s="21"/>
      <c r="P45" s="119" t="s">
        <v>165</v>
      </c>
      <c r="Q45" s="120"/>
      <c r="R45" s="120"/>
      <c r="S45" s="120"/>
      <c r="T45" s="120"/>
      <c r="U45" s="120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6"/>
      <c r="AN45" s="56"/>
      <c r="AO45" s="57"/>
      <c r="AP45" s="53"/>
      <c r="AQ45" s="34"/>
      <c r="AR45" s="51"/>
      <c r="AS45" s="19">
        <f>ROUND(ROUND(L45*X46,0)*(1+AQ15),0)</f>
        <v>1140</v>
      </c>
      <c r="AT45" s="41"/>
    </row>
    <row r="46" spans="1:46" s="20" customFormat="1" ht="17.100000000000001" customHeight="1" x14ac:dyDescent="0.15">
      <c r="A46" s="7">
        <v>11</v>
      </c>
      <c r="B46" s="8">
        <v>1290</v>
      </c>
      <c r="C46" s="9" t="s">
        <v>962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21" t="s">
        <v>166</v>
      </c>
      <c r="Q46" s="122"/>
      <c r="R46" s="122"/>
      <c r="S46" s="122"/>
      <c r="T46" s="122"/>
      <c r="U46" s="122"/>
      <c r="V46" s="70"/>
      <c r="W46" s="25" t="s">
        <v>720</v>
      </c>
      <c r="X46" s="158">
        <v>0.7</v>
      </c>
      <c r="Y46" s="159"/>
      <c r="Z46" s="60" t="s">
        <v>796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 t="s">
        <v>719</v>
      </c>
      <c r="AN46" s="158">
        <v>1</v>
      </c>
      <c r="AO46" s="159"/>
      <c r="AP46" s="59"/>
      <c r="AQ46" s="54"/>
      <c r="AR46" s="55"/>
      <c r="AS46" s="26">
        <f>ROUND(ROUND(ROUND(L45*X46,0)*AN46,0)*(1+AQ15),0)</f>
        <v>1140</v>
      </c>
      <c r="AT46" s="41"/>
    </row>
    <row r="47" spans="1:46" s="20" customFormat="1" ht="17.100000000000001" customHeight="1" x14ac:dyDescent="0.15">
      <c r="A47" s="7">
        <v>11</v>
      </c>
      <c r="B47" s="8">
        <v>1291</v>
      </c>
      <c r="C47" s="9" t="s">
        <v>414</v>
      </c>
      <c r="D47" s="164" t="s">
        <v>1471</v>
      </c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36"/>
      <c r="AN47" s="56"/>
      <c r="AO47" s="57"/>
      <c r="AP47" s="74"/>
      <c r="AQ47" s="37"/>
      <c r="AR47" s="68"/>
      <c r="AS47" s="19">
        <f>ROUND(L49*(1+AQ15),0)</f>
        <v>1733</v>
      </c>
      <c r="AT47" s="41"/>
    </row>
    <row r="48" spans="1:46" s="20" customFormat="1" ht="17.100000000000001" customHeight="1" x14ac:dyDescent="0.15">
      <c r="A48" s="7">
        <v>11</v>
      </c>
      <c r="B48" s="8">
        <v>1292</v>
      </c>
      <c r="C48" s="9" t="s">
        <v>415</v>
      </c>
      <c r="D48" s="169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796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 t="s">
        <v>719</v>
      </c>
      <c r="AN48" s="158">
        <v>1</v>
      </c>
      <c r="AO48" s="159"/>
      <c r="AP48" s="59"/>
      <c r="AQ48" s="54"/>
      <c r="AR48" s="55"/>
      <c r="AS48" s="19">
        <f>ROUND(ROUND(L49*AN48,0)*(1+AQ15),0)</f>
        <v>1733</v>
      </c>
      <c r="AT48" s="41"/>
    </row>
    <row r="49" spans="1:46" s="20" customFormat="1" ht="17.100000000000001" customHeight="1" x14ac:dyDescent="0.15">
      <c r="A49" s="7">
        <v>11</v>
      </c>
      <c r="B49" s="8">
        <v>1293</v>
      </c>
      <c r="C49" s="9" t="s">
        <v>416</v>
      </c>
      <c r="D49" s="75"/>
      <c r="E49" s="76"/>
      <c r="F49" s="76"/>
      <c r="G49" s="79"/>
      <c r="L49" s="157">
        <v>1155</v>
      </c>
      <c r="M49" s="157"/>
      <c r="N49" s="15" t="s">
        <v>731</v>
      </c>
      <c r="O49" s="21"/>
      <c r="P49" s="119" t="s">
        <v>165</v>
      </c>
      <c r="Q49" s="120"/>
      <c r="R49" s="120"/>
      <c r="S49" s="120"/>
      <c r="T49" s="120"/>
      <c r="U49" s="120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36"/>
      <c r="AN49" s="56"/>
      <c r="AO49" s="57"/>
      <c r="AP49" s="74"/>
      <c r="AQ49" s="37"/>
      <c r="AR49" s="68"/>
      <c r="AS49" s="19">
        <f>ROUND(ROUND(L49*X50,0)*(1+AQ15),0)</f>
        <v>1214</v>
      </c>
      <c r="AT49" s="41"/>
    </row>
    <row r="50" spans="1:46" s="20" customFormat="1" ht="17.100000000000001" customHeight="1" x14ac:dyDescent="0.15">
      <c r="A50" s="7">
        <v>11</v>
      </c>
      <c r="B50" s="8">
        <v>1294</v>
      </c>
      <c r="C50" s="9" t="s">
        <v>963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21" t="s">
        <v>166</v>
      </c>
      <c r="Q50" s="122"/>
      <c r="R50" s="122"/>
      <c r="S50" s="122"/>
      <c r="T50" s="122"/>
      <c r="U50" s="122"/>
      <c r="V50" s="70"/>
      <c r="W50" s="25" t="s">
        <v>720</v>
      </c>
      <c r="X50" s="158">
        <v>0.7</v>
      </c>
      <c r="Y50" s="159"/>
      <c r="Z50" s="60" t="s">
        <v>796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5" t="s">
        <v>719</v>
      </c>
      <c r="AN50" s="158">
        <v>1</v>
      </c>
      <c r="AO50" s="159"/>
      <c r="AP50" s="59"/>
      <c r="AQ50" s="54"/>
      <c r="AR50" s="55"/>
      <c r="AS50" s="26">
        <f>ROUND(ROUND(ROUND(L49*X50,0)*AN50,0)*(1+AQ15),0)</f>
        <v>1214</v>
      </c>
      <c r="AT50" s="41"/>
    </row>
    <row r="51" spans="1:46" s="20" customFormat="1" ht="17.100000000000001" customHeight="1" x14ac:dyDescent="0.15">
      <c r="A51" s="7">
        <v>11</v>
      </c>
      <c r="B51" s="8">
        <v>1295</v>
      </c>
      <c r="C51" s="9" t="s">
        <v>417</v>
      </c>
      <c r="D51" s="164" t="s">
        <v>1472</v>
      </c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6"/>
      <c r="AN51" s="56"/>
      <c r="AO51" s="57"/>
      <c r="AP51" s="74"/>
      <c r="AQ51" s="37"/>
      <c r="AR51" s="68"/>
      <c r="AS51" s="19">
        <f>ROUND(L53*(1+AQ15),0)</f>
        <v>1838</v>
      </c>
      <c r="AT51" s="41"/>
    </row>
    <row r="52" spans="1:46" s="20" customFormat="1" ht="17.100000000000001" customHeight="1" x14ac:dyDescent="0.15">
      <c r="A52" s="7">
        <v>11</v>
      </c>
      <c r="B52" s="8">
        <v>1296</v>
      </c>
      <c r="C52" s="9" t="s">
        <v>1084</v>
      </c>
      <c r="D52" s="169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796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5" t="s">
        <v>719</v>
      </c>
      <c r="AN52" s="158">
        <v>1</v>
      </c>
      <c r="AO52" s="159"/>
      <c r="AP52" s="52"/>
      <c r="AQ52" s="54"/>
      <c r="AR52" s="55"/>
      <c r="AS52" s="19">
        <f>ROUND(ROUND(L53*AN52,0)*(1+AQ15),0)</f>
        <v>1838</v>
      </c>
      <c r="AT52" s="41"/>
    </row>
    <row r="53" spans="1:46" s="20" customFormat="1" ht="17.100000000000001" customHeight="1" x14ac:dyDescent="0.15">
      <c r="A53" s="7">
        <v>11</v>
      </c>
      <c r="B53" s="8">
        <v>1297</v>
      </c>
      <c r="C53" s="9" t="s">
        <v>1085</v>
      </c>
      <c r="D53" s="75"/>
      <c r="E53" s="76"/>
      <c r="F53" s="76"/>
      <c r="G53" s="79"/>
      <c r="L53" s="157">
        <v>1225</v>
      </c>
      <c r="M53" s="157"/>
      <c r="N53" s="15" t="s">
        <v>731</v>
      </c>
      <c r="O53" s="21"/>
      <c r="P53" s="119" t="s">
        <v>165</v>
      </c>
      <c r="Q53" s="120"/>
      <c r="R53" s="120"/>
      <c r="S53" s="120"/>
      <c r="T53" s="120"/>
      <c r="U53" s="120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36"/>
      <c r="AN53" s="56"/>
      <c r="AO53" s="57"/>
      <c r="AP53" s="53"/>
      <c r="AQ53" s="34"/>
      <c r="AR53" s="51"/>
      <c r="AS53" s="19">
        <f>ROUND(ROUND(L53*X54,0)*(1+AQ15),0)</f>
        <v>1287</v>
      </c>
      <c r="AT53" s="41"/>
    </row>
    <row r="54" spans="1:46" s="20" customFormat="1" ht="17.100000000000001" customHeight="1" x14ac:dyDescent="0.15">
      <c r="A54" s="7">
        <v>11</v>
      </c>
      <c r="B54" s="8">
        <v>1298</v>
      </c>
      <c r="C54" s="9" t="s">
        <v>964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21" t="s">
        <v>166</v>
      </c>
      <c r="Q54" s="122"/>
      <c r="R54" s="122"/>
      <c r="S54" s="122"/>
      <c r="T54" s="122"/>
      <c r="U54" s="122"/>
      <c r="V54" s="70"/>
      <c r="W54" s="25" t="s">
        <v>720</v>
      </c>
      <c r="X54" s="158">
        <v>0.7</v>
      </c>
      <c r="Y54" s="159"/>
      <c r="Z54" s="60" t="s">
        <v>796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5" t="s">
        <v>719</v>
      </c>
      <c r="AN54" s="158">
        <v>1</v>
      </c>
      <c r="AO54" s="159"/>
      <c r="AP54" s="53"/>
      <c r="AQ54" s="34"/>
      <c r="AR54" s="51"/>
      <c r="AS54" s="26">
        <f>ROUND(ROUND(ROUND(L53*X54,0)*AN54,0)*(1+AQ15),0)</f>
        <v>1287</v>
      </c>
      <c r="AT54" s="41"/>
    </row>
    <row r="55" spans="1:46" s="20" customFormat="1" ht="17.100000000000001" customHeight="1" x14ac:dyDescent="0.15">
      <c r="A55" s="7">
        <v>11</v>
      </c>
      <c r="B55" s="8">
        <v>1299</v>
      </c>
      <c r="C55" s="9" t="s">
        <v>1086</v>
      </c>
      <c r="D55" s="164" t="s">
        <v>1473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36"/>
      <c r="AN55" s="56"/>
      <c r="AO55" s="57"/>
      <c r="AP55" s="53"/>
      <c r="AQ55" s="34"/>
      <c r="AR55" s="51"/>
      <c r="AS55" s="19">
        <f>ROUND(L57*(1+AQ15),0)</f>
        <v>1943</v>
      </c>
      <c r="AT55" s="41"/>
    </row>
    <row r="56" spans="1:46" s="20" customFormat="1" ht="17.100000000000001" customHeight="1" x14ac:dyDescent="0.15">
      <c r="A56" s="7">
        <v>11</v>
      </c>
      <c r="B56" s="8">
        <v>1300</v>
      </c>
      <c r="C56" s="9" t="s">
        <v>1087</v>
      </c>
      <c r="D56" s="169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796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5" t="s">
        <v>719</v>
      </c>
      <c r="AN56" s="158">
        <v>1</v>
      </c>
      <c r="AO56" s="159"/>
      <c r="AP56" s="53"/>
      <c r="AQ56" s="34"/>
      <c r="AR56" s="51"/>
      <c r="AS56" s="19">
        <f>ROUND(ROUND(L57*AN56,0)*(1+AQ15),0)</f>
        <v>1943</v>
      </c>
      <c r="AT56" s="41"/>
    </row>
    <row r="57" spans="1:46" s="20" customFormat="1" ht="17.100000000000001" customHeight="1" x14ac:dyDescent="0.15">
      <c r="A57" s="7">
        <v>11</v>
      </c>
      <c r="B57" s="8">
        <v>1301</v>
      </c>
      <c r="C57" s="9" t="s">
        <v>1088</v>
      </c>
      <c r="D57" s="75"/>
      <c r="E57" s="76"/>
      <c r="F57" s="76"/>
      <c r="G57" s="79"/>
      <c r="L57" s="157">
        <v>1295</v>
      </c>
      <c r="M57" s="157"/>
      <c r="N57" s="15" t="s">
        <v>731</v>
      </c>
      <c r="O57" s="21"/>
      <c r="P57" s="119" t="s">
        <v>165</v>
      </c>
      <c r="Q57" s="120"/>
      <c r="R57" s="120"/>
      <c r="S57" s="120"/>
      <c r="T57" s="120"/>
      <c r="U57" s="120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36"/>
      <c r="AN57" s="56"/>
      <c r="AO57" s="57"/>
      <c r="AP57" s="53"/>
      <c r="AQ57" s="34"/>
      <c r="AR57" s="51"/>
      <c r="AS57" s="19">
        <f>ROUND(ROUND(L57*X58,0)*(1+AQ15),0)</f>
        <v>1361</v>
      </c>
      <c r="AT57" s="41"/>
    </row>
    <row r="58" spans="1:46" s="20" customFormat="1" ht="17.100000000000001" customHeight="1" x14ac:dyDescent="0.15">
      <c r="A58" s="7">
        <v>11</v>
      </c>
      <c r="B58" s="8">
        <v>1302</v>
      </c>
      <c r="C58" s="9" t="s">
        <v>965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21" t="s">
        <v>166</v>
      </c>
      <c r="Q58" s="122"/>
      <c r="R58" s="122"/>
      <c r="S58" s="122"/>
      <c r="T58" s="122"/>
      <c r="U58" s="122"/>
      <c r="V58" s="70"/>
      <c r="W58" s="25" t="s">
        <v>720</v>
      </c>
      <c r="X58" s="158">
        <v>0.7</v>
      </c>
      <c r="Y58" s="159"/>
      <c r="Z58" s="60" t="s">
        <v>796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5" t="s">
        <v>719</v>
      </c>
      <c r="AN58" s="158">
        <v>1</v>
      </c>
      <c r="AO58" s="159"/>
      <c r="AP58" s="35"/>
      <c r="AQ58" s="38"/>
      <c r="AR58" s="83"/>
      <c r="AS58" s="26">
        <f>ROUND(ROUND(ROUND(L57*X58,0)*AN58,0)*(1+AQ15),0)</f>
        <v>1361</v>
      </c>
      <c r="AT58" s="58"/>
    </row>
    <row r="59" spans="1:46" ht="17.100000000000001" customHeight="1" x14ac:dyDescent="0.15">
      <c r="A59" s="1"/>
      <c r="AP59" s="34"/>
      <c r="AQ59" s="34"/>
      <c r="AR59" s="34"/>
    </row>
    <row r="60" spans="1:46" ht="17.100000000000001" customHeight="1" x14ac:dyDescent="0.15">
      <c r="A60" s="1"/>
      <c r="AP60" s="34"/>
      <c r="AQ60" s="34"/>
      <c r="AR60" s="34"/>
    </row>
    <row r="61" spans="1:46" s="20" customFormat="1" ht="17.100000000000001" customHeight="1" x14ac:dyDescent="0.15">
      <c r="A61" s="28"/>
      <c r="B61" s="28"/>
      <c r="C61" s="15"/>
      <c r="D61" s="15"/>
      <c r="E61" s="15"/>
      <c r="F61" s="15"/>
      <c r="G61" s="15"/>
      <c r="H61" s="15"/>
      <c r="I61" s="44"/>
      <c r="J61" s="4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7"/>
      <c r="V61" s="27"/>
      <c r="W61" s="15"/>
      <c r="X61" s="37"/>
      <c r="Y61" s="42"/>
      <c r="Z61" s="15"/>
      <c r="AA61" s="15"/>
      <c r="AB61" s="15"/>
      <c r="AC61" s="37"/>
      <c r="AD61" s="42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34"/>
      <c r="AQ61" s="34"/>
      <c r="AR61" s="34"/>
      <c r="AS61" s="46"/>
      <c r="AT61" s="34"/>
    </row>
    <row r="62" spans="1:46" s="20" customFormat="1" ht="17.100000000000001" customHeight="1" x14ac:dyDescent="0.15">
      <c r="A62" s="28"/>
      <c r="B62" s="2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7"/>
      <c r="V62" s="27"/>
      <c r="W62" s="15"/>
      <c r="X62" s="27"/>
      <c r="Y62" s="42"/>
      <c r="Z62" s="15"/>
      <c r="AA62" s="15"/>
      <c r="AB62" s="15"/>
      <c r="AC62" s="37"/>
      <c r="AD62" s="42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34"/>
      <c r="AQ62" s="34"/>
      <c r="AR62" s="34"/>
      <c r="AS62" s="46"/>
      <c r="AT62" s="34"/>
    </row>
    <row r="63" spans="1:46" s="20" customFormat="1" ht="17.100000000000001" customHeight="1" x14ac:dyDescent="0.15">
      <c r="A63" s="28"/>
      <c r="B63" s="2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7"/>
      <c r="V63" s="27"/>
      <c r="W63" s="15"/>
      <c r="X63" s="27"/>
      <c r="Y63" s="42"/>
      <c r="Z63" s="15"/>
      <c r="AA63" s="15"/>
      <c r="AB63" s="15"/>
      <c r="AC63" s="14"/>
      <c r="AD63" s="14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34"/>
      <c r="AQ63" s="34"/>
      <c r="AR63" s="34"/>
      <c r="AS63" s="46"/>
      <c r="AT63" s="34"/>
    </row>
    <row r="64" spans="1:46" s="20" customFormat="1" ht="17.100000000000001" customHeight="1" x14ac:dyDescent="0.15">
      <c r="A64" s="28"/>
      <c r="B64" s="2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47"/>
      <c r="U64" s="48"/>
      <c r="V64" s="48"/>
      <c r="W64" s="34"/>
      <c r="X64" s="48"/>
      <c r="Y64" s="42"/>
      <c r="Z64" s="15"/>
      <c r="AA64" s="15"/>
      <c r="AB64" s="15"/>
      <c r="AC64" s="37"/>
      <c r="AD64" s="42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34"/>
      <c r="AQ64" s="34"/>
      <c r="AR64" s="34"/>
      <c r="AS64" s="46"/>
      <c r="AT64" s="34"/>
    </row>
    <row r="65" spans="1:46" s="20" customFormat="1" ht="17.100000000000001" customHeight="1" x14ac:dyDescent="0.15">
      <c r="A65" s="28"/>
      <c r="B65" s="2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7"/>
      <c r="U65" s="49"/>
      <c r="V65" s="50"/>
      <c r="W65" s="15"/>
      <c r="X65" s="27"/>
      <c r="Y65" s="42"/>
      <c r="Z65" s="15"/>
      <c r="AA65" s="15"/>
      <c r="AB65" s="15"/>
      <c r="AC65" s="37"/>
      <c r="AD65" s="42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34"/>
      <c r="AQ65" s="34"/>
      <c r="AR65" s="34"/>
      <c r="AS65" s="46"/>
      <c r="AT65" s="34"/>
    </row>
    <row r="66" spans="1:46" s="20" customFormat="1" ht="17.100000000000001" customHeight="1" x14ac:dyDescent="0.15">
      <c r="A66" s="28"/>
      <c r="B66" s="2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7"/>
      <c r="V66" s="42"/>
      <c r="W66" s="15"/>
      <c r="X66" s="27"/>
      <c r="Y66" s="42"/>
      <c r="Z66" s="15"/>
      <c r="AA66" s="15"/>
      <c r="AB66" s="15"/>
      <c r="AC66" s="14"/>
      <c r="AD66" s="14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34"/>
      <c r="AQ66" s="34"/>
      <c r="AR66" s="34"/>
      <c r="AS66" s="46"/>
      <c r="AT66" s="34"/>
    </row>
    <row r="67" spans="1:46" s="20" customFormat="1" ht="17.100000000000001" customHeight="1" x14ac:dyDescent="0.15">
      <c r="A67" s="28"/>
      <c r="B67" s="2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7"/>
      <c r="V67" s="42"/>
      <c r="W67" s="15"/>
      <c r="X67" s="37"/>
      <c r="Y67" s="42"/>
      <c r="Z67" s="15"/>
      <c r="AA67" s="15"/>
      <c r="AB67" s="15"/>
      <c r="AC67" s="37"/>
      <c r="AD67" s="42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34"/>
      <c r="AQ67" s="34"/>
      <c r="AR67" s="34"/>
      <c r="AS67" s="46"/>
      <c r="AT67" s="34"/>
    </row>
    <row r="68" spans="1:46" ht="17.100000000000001" customHeight="1" x14ac:dyDescent="0.15">
      <c r="AP68" s="62"/>
      <c r="AQ68" s="62"/>
      <c r="AR68" s="62"/>
    </row>
    <row r="69" spans="1:46" ht="17.100000000000001" customHeight="1" x14ac:dyDescent="0.15">
      <c r="AP69" s="45"/>
      <c r="AQ69" s="45"/>
      <c r="AR69" s="45"/>
    </row>
    <row r="70" spans="1:46" ht="17.100000000000001" customHeight="1" x14ac:dyDescent="0.15">
      <c r="AP70" s="45"/>
      <c r="AQ70" s="45"/>
      <c r="AR70" s="45"/>
    </row>
    <row r="71" spans="1:46" ht="17.100000000000001" customHeight="1" x14ac:dyDescent="0.15">
      <c r="AP71" s="15"/>
      <c r="AQ71" s="15"/>
      <c r="AR71" s="15"/>
    </row>
    <row r="72" spans="1:46" ht="17.100000000000001" customHeight="1" x14ac:dyDescent="0.15">
      <c r="AP72" s="45"/>
      <c r="AQ72" s="45"/>
      <c r="AR72" s="45"/>
    </row>
    <row r="73" spans="1:46" ht="17.100000000000001" customHeight="1" x14ac:dyDescent="0.15">
      <c r="AP73" s="45"/>
      <c r="AQ73" s="45"/>
      <c r="AR73" s="45"/>
    </row>
    <row r="74" spans="1:46" ht="17.100000000000001" customHeight="1" x14ac:dyDescent="0.15">
      <c r="AP74" s="15"/>
      <c r="AQ74" s="15"/>
      <c r="AR74" s="15"/>
    </row>
    <row r="75" spans="1:46" ht="17.100000000000001" customHeight="1" x14ac:dyDescent="0.15">
      <c r="AP75" s="45"/>
      <c r="AQ75" s="45"/>
      <c r="AR75" s="45"/>
    </row>
  </sheetData>
  <sheetProtection password="CB5D" sheet="1" objects="1" scenarios="1"/>
  <mergeCells count="67">
    <mergeCell ref="L17:M17"/>
    <mergeCell ref="AP11:AR14"/>
    <mergeCell ref="AQ15:AR15"/>
    <mergeCell ref="AN12:AO12"/>
    <mergeCell ref="L9:M9"/>
    <mergeCell ref="L13:M13"/>
    <mergeCell ref="X14:Y14"/>
    <mergeCell ref="AN14:AO14"/>
    <mergeCell ref="D11:N12"/>
    <mergeCell ref="D15:N16"/>
    <mergeCell ref="X18:Y18"/>
    <mergeCell ref="AN18:AO18"/>
    <mergeCell ref="AN20:AO20"/>
    <mergeCell ref="L21:M21"/>
    <mergeCell ref="AN8:AO8"/>
    <mergeCell ref="AN10:AO10"/>
    <mergeCell ref="X10:Y10"/>
    <mergeCell ref="AN16:AO16"/>
    <mergeCell ref="D7:N8"/>
    <mergeCell ref="D19:N20"/>
    <mergeCell ref="D27:N28"/>
    <mergeCell ref="X26:Y26"/>
    <mergeCell ref="AN26:AO26"/>
    <mergeCell ref="D23:N24"/>
    <mergeCell ref="AN28:AO28"/>
    <mergeCell ref="X22:Y22"/>
    <mergeCell ref="AN22:AO22"/>
    <mergeCell ref="AN24:AO24"/>
    <mergeCell ref="L25:M25"/>
    <mergeCell ref="AN32:AO32"/>
    <mergeCell ref="L33:M33"/>
    <mergeCell ref="X34:Y34"/>
    <mergeCell ref="AN34:AO34"/>
    <mergeCell ref="D31:N32"/>
    <mergeCell ref="L29:M29"/>
    <mergeCell ref="X30:Y30"/>
    <mergeCell ref="AN30:AO30"/>
    <mergeCell ref="AN40:AO40"/>
    <mergeCell ref="L41:M41"/>
    <mergeCell ref="X42:Y42"/>
    <mergeCell ref="AN42:AO42"/>
    <mergeCell ref="D39:N40"/>
    <mergeCell ref="AN36:AO36"/>
    <mergeCell ref="L37:M37"/>
    <mergeCell ref="X38:Y38"/>
    <mergeCell ref="AN38:AO38"/>
    <mergeCell ref="D35:N36"/>
    <mergeCell ref="AN48:AO48"/>
    <mergeCell ref="L49:M49"/>
    <mergeCell ref="X50:Y50"/>
    <mergeCell ref="AN50:AO50"/>
    <mergeCell ref="D47:N48"/>
    <mergeCell ref="AN44:AO44"/>
    <mergeCell ref="L45:M45"/>
    <mergeCell ref="X46:Y46"/>
    <mergeCell ref="AN46:AO46"/>
    <mergeCell ref="D43:N44"/>
    <mergeCell ref="AN56:AO56"/>
    <mergeCell ref="L57:M57"/>
    <mergeCell ref="X58:Y58"/>
    <mergeCell ref="AN58:AO58"/>
    <mergeCell ref="D55:N56"/>
    <mergeCell ref="AN52:AO52"/>
    <mergeCell ref="L53:M53"/>
    <mergeCell ref="X54:Y54"/>
    <mergeCell ref="AN54:AO54"/>
    <mergeCell ref="D51:N5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3" orientation="portrait" r:id="rId1"/>
  <headerFooter alignWithMargins="0">
    <oddHeader>&amp;R&amp;9居宅介護</oddHeader>
    <oddFooter>&amp;C&amp;14&amp;P</oddFooter>
  </headerFooter>
  <rowBreaks count="1" manualBreakCount="1">
    <brk id="60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3"/>
  <sheetViews>
    <sheetView zoomScaleNormal="100" zoomScaleSheetLayoutView="75" workbookViewId="0"/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5" width="2.375" style="10" customWidth="1"/>
    <col min="56" max="57" width="8.625" style="10" customWidth="1"/>
    <col min="58" max="58" width="2.75" style="10" customWidth="1"/>
    <col min="59" max="16384" width="9" style="10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172</v>
      </c>
    </row>
    <row r="5" spans="1:58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7"/>
      <c r="AA5" s="32"/>
      <c r="AB5" s="184" t="s">
        <v>800</v>
      </c>
      <c r="AC5" s="184"/>
      <c r="AD5" s="184"/>
      <c r="AE5" s="184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" t="s">
        <v>725</v>
      </c>
      <c r="BE5" s="3" t="s">
        <v>726</v>
      </c>
      <c r="BF5" s="34"/>
    </row>
    <row r="6" spans="1:58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1053</v>
      </c>
      <c r="J6" s="94"/>
      <c r="K6" s="96"/>
      <c r="L6" s="96"/>
      <c r="M6" s="96"/>
      <c r="N6" s="97"/>
      <c r="O6" s="94"/>
      <c r="P6" s="94"/>
      <c r="Q6" s="94"/>
      <c r="R6" s="94"/>
      <c r="S6" s="94"/>
      <c r="T6" s="95" t="s">
        <v>1055</v>
      </c>
      <c r="U6" s="94"/>
      <c r="V6" s="94"/>
      <c r="W6" s="94"/>
      <c r="X6" s="94"/>
      <c r="Y6" s="9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6" t="s">
        <v>729</v>
      </c>
      <c r="BE6" s="6" t="s">
        <v>730</v>
      </c>
      <c r="BF6" s="34"/>
    </row>
    <row r="7" spans="1:58" s="20" customFormat="1" ht="17.100000000000001" customHeight="1" x14ac:dyDescent="0.15">
      <c r="A7" s="7">
        <v>11</v>
      </c>
      <c r="B7" s="8">
        <v>1303</v>
      </c>
      <c r="C7" s="9" t="s">
        <v>567</v>
      </c>
      <c r="D7" s="160" t="s">
        <v>540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1474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99"/>
      <c r="AW7" s="100"/>
      <c r="AX7" s="100"/>
      <c r="AY7" s="101"/>
      <c r="AZ7" s="99"/>
      <c r="BA7" s="100"/>
      <c r="BB7" s="100"/>
      <c r="BC7" s="101"/>
      <c r="BD7" s="19">
        <f>ROUND(G9*(1+AX35),0)+(ROUND(S9*(1+BB35),0))</f>
        <v>558</v>
      </c>
      <c r="BE7" s="69" t="s">
        <v>100</v>
      </c>
    </row>
    <row r="8" spans="1:58" s="20" customFormat="1" ht="17.100000000000001" customHeight="1" x14ac:dyDescent="0.15">
      <c r="A8" s="7">
        <v>11</v>
      </c>
      <c r="B8" s="8">
        <v>1304</v>
      </c>
      <c r="C8" s="9" t="s">
        <v>1040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796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719</v>
      </c>
      <c r="AT8" s="158">
        <v>1</v>
      </c>
      <c r="AU8" s="159"/>
      <c r="AV8" s="102"/>
      <c r="AW8" s="103"/>
      <c r="AX8" s="103"/>
      <c r="AY8" s="104"/>
      <c r="AZ8" s="102"/>
      <c r="BA8" s="103"/>
      <c r="BB8" s="103"/>
      <c r="BC8" s="104"/>
      <c r="BD8" s="19">
        <f>ROUND(ROUND(G9*AT8,0)*(1+AX35),0)+(ROUND(ROUND(S9*AT8,0)*(1+BB35),0))</f>
        <v>558</v>
      </c>
      <c r="BE8" s="41"/>
    </row>
    <row r="9" spans="1:58" s="20" customFormat="1" ht="17.100000000000001" customHeight="1" x14ac:dyDescent="0.15">
      <c r="A9" s="7">
        <v>11</v>
      </c>
      <c r="B9" s="8">
        <v>1305</v>
      </c>
      <c r="C9" s="9" t="s">
        <v>967</v>
      </c>
      <c r="D9" s="75"/>
      <c r="E9" s="76"/>
      <c r="G9" s="176">
        <v>230</v>
      </c>
      <c r="H9" s="176"/>
      <c r="I9" s="15" t="s">
        <v>731</v>
      </c>
      <c r="J9" s="15"/>
      <c r="K9" s="27"/>
      <c r="L9" s="37"/>
      <c r="M9" s="37"/>
      <c r="N9" s="51"/>
      <c r="S9" s="176">
        <v>170</v>
      </c>
      <c r="T9" s="176"/>
      <c r="U9" s="15" t="s">
        <v>731</v>
      </c>
      <c r="V9" s="15"/>
      <c r="W9" s="27"/>
      <c r="X9" s="37"/>
      <c r="Y9" s="37"/>
      <c r="Z9" s="119" t="s">
        <v>165</v>
      </c>
      <c r="AA9" s="120"/>
      <c r="AB9" s="120"/>
      <c r="AC9" s="120"/>
      <c r="AD9" s="120"/>
      <c r="AE9" s="120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02"/>
      <c r="AW9" s="103"/>
      <c r="AX9" s="103"/>
      <c r="AY9" s="104"/>
      <c r="AZ9" s="102"/>
      <c r="BA9" s="103"/>
      <c r="BB9" s="103"/>
      <c r="BC9" s="104"/>
      <c r="BD9" s="19">
        <f>ROUND(ROUND(G9*AG10,0)*(1+AX35),0)+(ROUND(ROUND(S9*AG10,0)*(1+BB35),0))</f>
        <v>391</v>
      </c>
      <c r="BE9" s="41"/>
    </row>
    <row r="10" spans="1:58" s="20" customFormat="1" ht="17.100000000000001" customHeight="1" x14ac:dyDescent="0.15">
      <c r="A10" s="7">
        <v>11</v>
      </c>
      <c r="B10" s="8">
        <v>1306</v>
      </c>
      <c r="C10" s="9" t="s">
        <v>568</v>
      </c>
      <c r="D10" s="75"/>
      <c r="E10" s="76"/>
      <c r="F10" s="76"/>
      <c r="M10" s="90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90"/>
      <c r="Z10" s="121" t="s">
        <v>166</v>
      </c>
      <c r="AA10" s="122"/>
      <c r="AB10" s="122"/>
      <c r="AC10" s="122"/>
      <c r="AD10" s="122"/>
      <c r="AE10" s="122"/>
      <c r="AF10" s="25" t="s">
        <v>720</v>
      </c>
      <c r="AG10" s="158">
        <v>0.7</v>
      </c>
      <c r="AH10" s="159"/>
      <c r="AI10" s="60" t="s">
        <v>795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719</v>
      </c>
      <c r="AT10" s="158">
        <v>1</v>
      </c>
      <c r="AU10" s="159"/>
      <c r="AV10" s="102"/>
      <c r="AW10" s="103"/>
      <c r="AX10" s="103"/>
      <c r="AY10" s="104"/>
      <c r="AZ10" s="102"/>
      <c r="BA10" s="103"/>
      <c r="BB10" s="103"/>
      <c r="BC10" s="104"/>
      <c r="BD10" s="19">
        <f>ROUND(ROUND(ROUND(G9*AG10,0)*AT10,0)*(1+AX35),0)+(ROUND(ROUND(ROUND(S9*AG10,0)*AT10,0)*(1+BB35),0))</f>
        <v>391</v>
      </c>
      <c r="BE10" s="41"/>
    </row>
    <row r="11" spans="1:58" s="20" customFormat="1" ht="17.100000000000001" customHeight="1" x14ac:dyDescent="0.15">
      <c r="A11" s="7">
        <v>11</v>
      </c>
      <c r="B11" s="8">
        <v>1307</v>
      </c>
      <c r="C11" s="9" t="s">
        <v>1625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1475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/>
      <c r="AW11" s="103"/>
      <c r="AX11" s="103"/>
      <c r="AY11" s="104"/>
      <c r="AZ11" s="102"/>
      <c r="BA11" s="103"/>
      <c r="BB11" s="103"/>
      <c r="BC11" s="104"/>
      <c r="BD11" s="19">
        <f>ROUND(G9*(1+AX35),0)+(ROUND(S13*(1+BB35),0))</f>
        <v>783</v>
      </c>
      <c r="BE11" s="41"/>
    </row>
    <row r="12" spans="1:58" s="20" customFormat="1" ht="17.100000000000001" customHeight="1" x14ac:dyDescent="0.15">
      <c r="A12" s="7">
        <v>11</v>
      </c>
      <c r="B12" s="8">
        <v>1308</v>
      </c>
      <c r="C12" s="9" t="s">
        <v>72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796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719</v>
      </c>
      <c r="AT12" s="158">
        <v>1</v>
      </c>
      <c r="AU12" s="159"/>
      <c r="AV12" s="102"/>
      <c r="AW12" s="103"/>
      <c r="AX12" s="103"/>
      <c r="AY12" s="104"/>
      <c r="AZ12" s="102"/>
      <c r="BA12" s="103"/>
      <c r="BB12" s="103"/>
      <c r="BC12" s="104"/>
      <c r="BD12" s="19">
        <f>ROUND(ROUND(G9*AT12,0)*(1+AX35),0)+(ROUND(ROUND(S13*AT12,0)*(1+BB35),0))</f>
        <v>783</v>
      </c>
      <c r="BE12" s="41"/>
    </row>
    <row r="13" spans="1:58" s="20" customFormat="1" ht="17.100000000000001" customHeight="1" x14ac:dyDescent="0.15">
      <c r="A13" s="7">
        <v>11</v>
      </c>
      <c r="B13" s="8">
        <v>1309</v>
      </c>
      <c r="C13" s="9" t="s">
        <v>1453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S13" s="176">
        <v>350</v>
      </c>
      <c r="T13" s="176"/>
      <c r="U13" s="15" t="s">
        <v>731</v>
      </c>
      <c r="V13" s="15"/>
      <c r="W13" s="27"/>
      <c r="X13" s="37"/>
      <c r="Y13" s="37"/>
      <c r="Z13" s="119" t="s">
        <v>165</v>
      </c>
      <c r="AA13" s="120"/>
      <c r="AB13" s="120"/>
      <c r="AC13" s="120"/>
      <c r="AD13" s="120"/>
      <c r="AE13" s="120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102"/>
      <c r="AW13" s="103"/>
      <c r="AX13" s="103"/>
      <c r="AY13" s="104"/>
      <c r="AZ13" s="102"/>
      <c r="BA13" s="103"/>
      <c r="BB13" s="103"/>
      <c r="BC13" s="104"/>
      <c r="BD13" s="19">
        <f>ROUND(ROUND(G9*AG14,0)*(1+AX35),0)+(ROUND(ROUND(S13*AG14,0)*(1+BB35),0))</f>
        <v>548</v>
      </c>
      <c r="BE13" s="41"/>
    </row>
    <row r="14" spans="1:58" s="20" customFormat="1" ht="17.100000000000001" customHeight="1" x14ac:dyDescent="0.15">
      <c r="A14" s="7">
        <v>11</v>
      </c>
      <c r="B14" s="8">
        <v>1310</v>
      </c>
      <c r="C14" s="9" t="s">
        <v>1624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90"/>
      <c r="Z14" s="121" t="s">
        <v>166</v>
      </c>
      <c r="AA14" s="122"/>
      <c r="AB14" s="122"/>
      <c r="AC14" s="122"/>
      <c r="AD14" s="122"/>
      <c r="AE14" s="122"/>
      <c r="AF14" s="25" t="s">
        <v>720</v>
      </c>
      <c r="AG14" s="158">
        <v>0.7</v>
      </c>
      <c r="AH14" s="159"/>
      <c r="AI14" s="60" t="s">
        <v>796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719</v>
      </c>
      <c r="AT14" s="158">
        <v>1</v>
      </c>
      <c r="AU14" s="159"/>
      <c r="AV14" s="102"/>
      <c r="AW14" s="103"/>
      <c r="AX14" s="103"/>
      <c r="AY14" s="104"/>
      <c r="AZ14" s="102"/>
      <c r="BA14" s="103"/>
      <c r="BB14" s="103"/>
      <c r="BC14" s="104"/>
      <c r="BD14" s="19">
        <f>ROUND(ROUND(ROUND(G9*AG14,0)*AT14,0)*(1+AX35),0)+(ROUND(ROUND(ROUND(S13*AG14,0)*AT14,0)*(1+BB35),0))</f>
        <v>548</v>
      </c>
      <c r="BE14" s="41"/>
    </row>
    <row r="15" spans="1:58" s="20" customFormat="1" ht="17.100000000000001" customHeight="1" x14ac:dyDescent="0.15">
      <c r="A15" s="7">
        <v>11</v>
      </c>
      <c r="B15" s="8">
        <v>1311</v>
      </c>
      <c r="C15" s="9" t="s">
        <v>569</v>
      </c>
      <c r="D15" s="76"/>
      <c r="E15" s="76"/>
      <c r="F15" s="76"/>
      <c r="G15" s="76"/>
      <c r="H15" s="79"/>
      <c r="I15" s="79"/>
      <c r="J15" s="79"/>
      <c r="K15" s="15"/>
      <c r="L15" s="15"/>
      <c r="M15" s="15"/>
      <c r="N15" s="15"/>
      <c r="O15" s="180" t="s">
        <v>204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102"/>
      <c r="AW15" s="103"/>
      <c r="AX15" s="103"/>
      <c r="AY15" s="104"/>
      <c r="AZ15" s="102"/>
      <c r="BA15" s="103"/>
      <c r="BB15" s="103"/>
      <c r="BC15" s="104"/>
      <c r="BD15" s="19">
        <f>ROUND(G9*(1+AX35),0)+(ROUND(S17*(1+BB35),0))</f>
        <v>876</v>
      </c>
      <c r="BE15" s="41"/>
    </row>
    <row r="16" spans="1:58" s="20" customFormat="1" ht="17.100000000000001" customHeight="1" x14ac:dyDescent="0.15">
      <c r="A16" s="7">
        <v>11</v>
      </c>
      <c r="B16" s="8">
        <v>1312</v>
      </c>
      <c r="C16" s="9" t="s">
        <v>73</v>
      </c>
      <c r="D16" s="76"/>
      <c r="E16" s="76"/>
      <c r="F16" s="76"/>
      <c r="G16" s="76"/>
      <c r="H16" s="79"/>
      <c r="I16" s="79"/>
      <c r="J16" s="79"/>
      <c r="K16" s="15"/>
      <c r="L16" s="15"/>
      <c r="M16" s="15"/>
      <c r="N16" s="15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796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719</v>
      </c>
      <c r="AT16" s="158">
        <v>1</v>
      </c>
      <c r="AU16" s="159"/>
      <c r="AV16" s="102"/>
      <c r="AW16" s="103"/>
      <c r="AX16" s="103"/>
      <c r="AY16" s="104"/>
      <c r="AZ16" s="102"/>
      <c r="BA16" s="103"/>
      <c r="BB16" s="103"/>
      <c r="BC16" s="104"/>
      <c r="BD16" s="19">
        <f>ROUND(ROUND(G9*AT16,0)*(1+AX35),0)+(ROUND(ROUND(S17*AT16,0)*(1+BB35),0))</f>
        <v>876</v>
      </c>
      <c r="BE16" s="41"/>
    </row>
    <row r="17" spans="1:57" s="20" customFormat="1" ht="17.100000000000001" customHeight="1" x14ac:dyDescent="0.15">
      <c r="A17" s="7">
        <v>11</v>
      </c>
      <c r="B17" s="8">
        <v>1313</v>
      </c>
      <c r="C17" s="9" t="s">
        <v>968</v>
      </c>
      <c r="D17" s="76"/>
      <c r="E17" s="76"/>
      <c r="F17" s="76"/>
      <c r="G17" s="76"/>
      <c r="H17" s="79"/>
      <c r="I17" s="79"/>
      <c r="J17" s="79"/>
      <c r="K17" s="15"/>
      <c r="L17" s="15"/>
      <c r="M17" s="15"/>
      <c r="N17" s="15"/>
      <c r="O17" s="53"/>
      <c r="S17" s="176">
        <v>425</v>
      </c>
      <c r="T17" s="176"/>
      <c r="U17" s="15" t="s">
        <v>731</v>
      </c>
      <c r="V17" s="15"/>
      <c r="W17" s="27"/>
      <c r="X17" s="37"/>
      <c r="Y17" s="37"/>
      <c r="Z17" s="119" t="s">
        <v>165</v>
      </c>
      <c r="AA17" s="120"/>
      <c r="AB17" s="120"/>
      <c r="AC17" s="120"/>
      <c r="AD17" s="120"/>
      <c r="AE17" s="120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102"/>
      <c r="AW17" s="103"/>
      <c r="AX17" s="103"/>
      <c r="AY17" s="104"/>
      <c r="AZ17" s="102"/>
      <c r="BA17" s="103"/>
      <c r="BB17" s="103"/>
      <c r="BC17" s="104"/>
      <c r="BD17" s="19">
        <f>ROUND(ROUND(G9*AG18,0)*(1+AX35),0)+(ROUND(ROUND(S17*AG18,0)*(1+BB35),0))</f>
        <v>615</v>
      </c>
      <c r="BE17" s="41"/>
    </row>
    <row r="18" spans="1:57" s="20" customFormat="1" ht="17.100000000000001" customHeight="1" x14ac:dyDescent="0.15">
      <c r="A18" s="7">
        <v>11</v>
      </c>
      <c r="B18" s="8">
        <v>1314</v>
      </c>
      <c r="C18" s="9" t="s">
        <v>570</v>
      </c>
      <c r="D18" s="76"/>
      <c r="E18" s="76"/>
      <c r="F18" s="76"/>
      <c r="G18" s="76"/>
      <c r="H18" s="79"/>
      <c r="I18" s="79"/>
      <c r="J18" s="79"/>
      <c r="K18" s="15"/>
      <c r="L18" s="15"/>
      <c r="M18" s="15"/>
      <c r="N18" s="15"/>
      <c r="O18" s="84"/>
      <c r="P18" s="81"/>
      <c r="Q18" s="81"/>
      <c r="R18" s="81"/>
      <c r="S18" s="81"/>
      <c r="T18" s="81"/>
      <c r="U18" s="81"/>
      <c r="V18" s="81"/>
      <c r="W18" s="81"/>
      <c r="X18" s="81"/>
      <c r="Y18" s="90"/>
      <c r="Z18" s="121" t="s">
        <v>166</v>
      </c>
      <c r="AA18" s="122"/>
      <c r="AB18" s="122"/>
      <c r="AC18" s="122"/>
      <c r="AD18" s="122"/>
      <c r="AE18" s="122"/>
      <c r="AF18" s="25" t="s">
        <v>720</v>
      </c>
      <c r="AG18" s="158">
        <v>0.7</v>
      </c>
      <c r="AH18" s="159"/>
      <c r="AI18" s="60" t="s">
        <v>796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719</v>
      </c>
      <c r="AT18" s="158">
        <v>1</v>
      </c>
      <c r="AU18" s="159"/>
      <c r="AV18" s="102"/>
      <c r="AW18" s="103"/>
      <c r="AX18" s="103"/>
      <c r="AY18" s="104"/>
      <c r="AZ18" s="102"/>
      <c r="BA18" s="103"/>
      <c r="BB18" s="103"/>
      <c r="BC18" s="104"/>
      <c r="BD18" s="19">
        <f>ROUND(ROUND(ROUND(G9*AG18,0)*AT18,0)*(1+AX35),0)+(ROUND(ROUND(ROUND(S17*AG18,0)*AT18,0)*(1+BB35),0))</f>
        <v>615</v>
      </c>
      <c r="BE18" s="41"/>
    </row>
    <row r="19" spans="1:57" s="20" customFormat="1" ht="17.100000000000001" customHeight="1" x14ac:dyDescent="0.15">
      <c r="A19" s="7">
        <v>11</v>
      </c>
      <c r="B19" s="8">
        <v>1315</v>
      </c>
      <c r="C19" s="9" t="s">
        <v>1627</v>
      </c>
      <c r="D19" s="76"/>
      <c r="E19" s="76"/>
      <c r="F19" s="76"/>
      <c r="G19" s="76"/>
      <c r="H19" s="79"/>
      <c r="I19" s="79"/>
      <c r="J19" s="79"/>
      <c r="K19" s="15"/>
      <c r="L19" s="15"/>
      <c r="M19" s="15"/>
      <c r="N19" s="15"/>
      <c r="O19" s="180" t="s">
        <v>205</v>
      </c>
      <c r="P19" s="177"/>
      <c r="Q19" s="177"/>
      <c r="R19" s="177"/>
      <c r="S19" s="177"/>
      <c r="T19" s="177"/>
      <c r="U19" s="177"/>
      <c r="V19" s="177"/>
      <c r="W19" s="177"/>
      <c r="X19" s="177"/>
      <c r="Y19" s="72"/>
      <c r="Z19" s="17"/>
      <c r="AA19" s="17"/>
      <c r="AB19" s="17"/>
      <c r="AC19" s="17"/>
      <c r="AD19" s="40"/>
      <c r="AE19" s="40"/>
      <c r="AF19" s="17"/>
      <c r="AG19" s="64"/>
      <c r="AH19" s="65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36"/>
      <c r="AT19" s="56"/>
      <c r="AU19" s="57"/>
      <c r="AV19" s="102"/>
      <c r="AW19" s="103"/>
      <c r="AX19" s="103"/>
      <c r="AY19" s="104"/>
      <c r="AZ19" s="102"/>
      <c r="BA19" s="103"/>
      <c r="BB19" s="103"/>
      <c r="BC19" s="104"/>
      <c r="BD19" s="19">
        <f>ROUND(G9*(1+AX35),0)+(ROUND(S21*(1+BB35),0))</f>
        <v>970</v>
      </c>
      <c r="BE19" s="41"/>
    </row>
    <row r="20" spans="1:57" s="20" customFormat="1" ht="17.100000000000001" customHeight="1" x14ac:dyDescent="0.15">
      <c r="A20" s="7">
        <v>11</v>
      </c>
      <c r="B20" s="8">
        <v>1316</v>
      </c>
      <c r="C20" s="9" t="s">
        <v>74</v>
      </c>
      <c r="D20" s="76"/>
      <c r="E20" s="76"/>
      <c r="F20" s="76"/>
      <c r="G20" s="76"/>
      <c r="H20" s="79"/>
      <c r="I20" s="79"/>
      <c r="J20" s="79"/>
      <c r="K20" s="15"/>
      <c r="L20" s="15"/>
      <c r="M20" s="15"/>
      <c r="N20" s="1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68"/>
      <c r="Z20" s="22"/>
      <c r="AA20" s="23"/>
      <c r="AB20" s="23"/>
      <c r="AC20" s="23"/>
      <c r="AD20" s="43"/>
      <c r="AE20" s="43"/>
      <c r="AF20" s="38"/>
      <c r="AG20" s="38"/>
      <c r="AH20" s="83"/>
      <c r="AI20" s="60" t="s">
        <v>796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5" t="s">
        <v>719</v>
      </c>
      <c r="AT20" s="158">
        <v>1</v>
      </c>
      <c r="AU20" s="159"/>
      <c r="AV20" s="102"/>
      <c r="AW20" s="103"/>
      <c r="AX20" s="103"/>
      <c r="AY20" s="104"/>
      <c r="AZ20" s="102"/>
      <c r="BA20" s="103"/>
      <c r="BB20" s="103"/>
      <c r="BC20" s="104"/>
      <c r="BD20" s="19">
        <f>ROUND(ROUND(G9*AT20,0)*(1+AX35),0)+(ROUND(ROUND(S21*AT20,0)*(1+BB35),0))</f>
        <v>970</v>
      </c>
      <c r="BE20" s="41"/>
    </row>
    <row r="21" spans="1:57" s="20" customFormat="1" ht="17.100000000000001" customHeight="1" x14ac:dyDescent="0.15">
      <c r="A21" s="7">
        <v>11</v>
      </c>
      <c r="B21" s="8">
        <v>1317</v>
      </c>
      <c r="C21" s="9" t="s">
        <v>969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15"/>
      <c r="O21" s="53"/>
      <c r="S21" s="176">
        <v>500</v>
      </c>
      <c r="T21" s="176"/>
      <c r="U21" s="15" t="s">
        <v>731</v>
      </c>
      <c r="V21" s="15"/>
      <c r="W21" s="27"/>
      <c r="X21" s="37"/>
      <c r="Y21" s="37"/>
      <c r="Z21" s="119" t="s">
        <v>165</v>
      </c>
      <c r="AA21" s="120"/>
      <c r="AB21" s="120"/>
      <c r="AC21" s="120"/>
      <c r="AD21" s="120"/>
      <c r="AE21" s="120"/>
      <c r="AF21" s="15"/>
      <c r="AG21" s="27"/>
      <c r="AH21" s="6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36"/>
      <c r="AT21" s="56"/>
      <c r="AU21" s="57"/>
      <c r="AV21" s="102"/>
      <c r="AW21" s="103"/>
      <c r="AX21" s="103"/>
      <c r="AY21" s="104"/>
      <c r="AZ21" s="102"/>
      <c r="BA21" s="103"/>
      <c r="BB21" s="103"/>
      <c r="BC21" s="104"/>
      <c r="BD21" s="19">
        <f>ROUND(ROUND(G9*AG22,0)*(1+AX35),0)+(ROUND(ROUND(S21*AG22,0)*(1+BB35),0))</f>
        <v>680</v>
      </c>
      <c r="BE21" s="41"/>
    </row>
    <row r="22" spans="1:57" s="20" customFormat="1" ht="17.100000000000001" customHeight="1" x14ac:dyDescent="0.15">
      <c r="A22" s="7">
        <v>11</v>
      </c>
      <c r="B22" s="8">
        <v>1318</v>
      </c>
      <c r="C22" s="9" t="s">
        <v>1626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15"/>
      <c r="O22" s="84"/>
      <c r="P22" s="81"/>
      <c r="Q22" s="81"/>
      <c r="R22" s="81"/>
      <c r="S22" s="81"/>
      <c r="T22" s="81"/>
      <c r="U22" s="81"/>
      <c r="V22" s="81"/>
      <c r="W22" s="81"/>
      <c r="X22" s="81"/>
      <c r="Y22" s="90"/>
      <c r="Z22" s="121" t="s">
        <v>166</v>
      </c>
      <c r="AA22" s="122"/>
      <c r="AB22" s="122"/>
      <c r="AC22" s="122"/>
      <c r="AD22" s="122"/>
      <c r="AE22" s="122"/>
      <c r="AF22" s="25" t="s">
        <v>720</v>
      </c>
      <c r="AG22" s="158">
        <v>0.7</v>
      </c>
      <c r="AH22" s="159"/>
      <c r="AI22" s="60" t="s">
        <v>796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5" t="s">
        <v>719</v>
      </c>
      <c r="AT22" s="158">
        <v>1</v>
      </c>
      <c r="AU22" s="159"/>
      <c r="AV22" s="102"/>
      <c r="AW22" s="103"/>
      <c r="AX22" s="103"/>
      <c r="AY22" s="104"/>
      <c r="AZ22" s="102"/>
      <c r="BA22" s="103"/>
      <c r="BB22" s="103"/>
      <c r="BC22" s="104"/>
      <c r="BD22" s="19">
        <f>ROUND(ROUND(ROUND(G9*AG22,0)*AT22,0)*(1+AX35),0)+(ROUND(ROUND(ROUND(S21*AG22,0)*AT22,0)*(1+BB35),0))</f>
        <v>680</v>
      </c>
      <c r="BE22" s="41"/>
    </row>
    <row r="23" spans="1:57" s="20" customFormat="1" ht="17.100000000000001" customHeight="1" x14ac:dyDescent="0.15">
      <c r="A23" s="7">
        <v>11</v>
      </c>
      <c r="B23" s="8">
        <v>1319</v>
      </c>
      <c r="C23" s="9" t="s">
        <v>665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15"/>
      <c r="O23" s="180" t="s">
        <v>206</v>
      </c>
      <c r="P23" s="177"/>
      <c r="Q23" s="177"/>
      <c r="R23" s="177"/>
      <c r="S23" s="177"/>
      <c r="T23" s="177"/>
      <c r="U23" s="177"/>
      <c r="V23" s="177"/>
      <c r="W23" s="177"/>
      <c r="X23" s="177"/>
      <c r="Y23" s="72"/>
      <c r="Z23" s="17"/>
      <c r="AA23" s="17"/>
      <c r="AB23" s="17"/>
      <c r="AC23" s="17"/>
      <c r="AD23" s="40"/>
      <c r="AE23" s="40"/>
      <c r="AF23" s="17"/>
      <c r="AG23" s="64"/>
      <c r="AH23" s="65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36"/>
      <c r="AT23" s="56"/>
      <c r="AU23" s="57"/>
      <c r="AV23" s="102"/>
      <c r="AW23" s="103"/>
      <c r="AX23" s="103"/>
      <c r="AY23" s="104"/>
      <c r="AZ23" s="102"/>
      <c r="BA23" s="103"/>
      <c r="BB23" s="103"/>
      <c r="BC23" s="104"/>
      <c r="BD23" s="19">
        <f>ROUND(G9*(1+AX35),0)+(ROUND(S25*(1+BB35),0))</f>
        <v>1064</v>
      </c>
      <c r="BE23" s="41"/>
    </row>
    <row r="24" spans="1:57" s="20" customFormat="1" ht="17.100000000000001" customHeight="1" x14ac:dyDescent="0.15">
      <c r="A24" s="7">
        <v>11</v>
      </c>
      <c r="B24" s="8">
        <v>1320</v>
      </c>
      <c r="C24" s="9" t="s">
        <v>75</v>
      </c>
      <c r="D24" s="76"/>
      <c r="E24" s="76"/>
      <c r="F24" s="76"/>
      <c r="G24" s="76"/>
      <c r="H24" s="79"/>
      <c r="I24" s="79"/>
      <c r="J24" s="79"/>
      <c r="K24" s="15"/>
      <c r="L24" s="15"/>
      <c r="M24" s="15"/>
      <c r="N24" s="15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68"/>
      <c r="Z24" s="22"/>
      <c r="AA24" s="23"/>
      <c r="AB24" s="23"/>
      <c r="AC24" s="23"/>
      <c r="AD24" s="43"/>
      <c r="AE24" s="43"/>
      <c r="AF24" s="38"/>
      <c r="AG24" s="38"/>
      <c r="AH24" s="83"/>
      <c r="AI24" s="60" t="s">
        <v>796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5" t="s">
        <v>719</v>
      </c>
      <c r="AT24" s="158">
        <v>1</v>
      </c>
      <c r="AU24" s="159"/>
      <c r="AV24" s="102"/>
      <c r="AW24" s="103"/>
      <c r="AX24" s="103"/>
      <c r="AY24" s="104"/>
      <c r="AZ24" s="102"/>
      <c r="BA24" s="103"/>
      <c r="BB24" s="103"/>
      <c r="BC24" s="104"/>
      <c r="BD24" s="19">
        <f>ROUND(ROUND(G9*AT24,0)*(1+AX35),0)+(ROUND(ROUND(S25*AT24,0)*(1+BB35),0))</f>
        <v>1064</v>
      </c>
      <c r="BE24" s="41"/>
    </row>
    <row r="25" spans="1:57" s="20" customFormat="1" ht="17.100000000000001" customHeight="1" x14ac:dyDescent="0.15">
      <c r="A25" s="7">
        <v>11</v>
      </c>
      <c r="B25" s="8">
        <v>1321</v>
      </c>
      <c r="C25" s="9" t="s">
        <v>1442</v>
      </c>
      <c r="D25" s="76"/>
      <c r="E25" s="76"/>
      <c r="F25" s="76"/>
      <c r="G25" s="76"/>
      <c r="H25" s="79"/>
      <c r="I25" s="79"/>
      <c r="J25" s="79"/>
      <c r="K25" s="15"/>
      <c r="L25" s="15"/>
      <c r="M25" s="15"/>
      <c r="N25" s="15"/>
      <c r="O25" s="53"/>
      <c r="S25" s="176">
        <v>575</v>
      </c>
      <c r="T25" s="176"/>
      <c r="U25" s="15" t="s">
        <v>731</v>
      </c>
      <c r="V25" s="15"/>
      <c r="W25" s="27"/>
      <c r="X25" s="37"/>
      <c r="Y25" s="37"/>
      <c r="Z25" s="119" t="s">
        <v>165</v>
      </c>
      <c r="AA25" s="120"/>
      <c r="AB25" s="120"/>
      <c r="AC25" s="120"/>
      <c r="AD25" s="120"/>
      <c r="AE25" s="120"/>
      <c r="AF25" s="15"/>
      <c r="AG25" s="27"/>
      <c r="AH25" s="6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6"/>
      <c r="AT25" s="56"/>
      <c r="AU25" s="57"/>
      <c r="AV25" s="102"/>
      <c r="AW25" s="103"/>
      <c r="AX25" s="103"/>
      <c r="AY25" s="104"/>
      <c r="AZ25" s="102"/>
      <c r="BA25" s="103"/>
      <c r="BB25" s="103"/>
      <c r="BC25" s="104"/>
      <c r="BD25" s="19">
        <f>ROUND(ROUND(G9*AG26,0)*(1+AX35),0)+(ROUND(ROUND(S25*AG26,0)*(1+BB35),0))</f>
        <v>746</v>
      </c>
      <c r="BE25" s="41"/>
    </row>
    <row r="26" spans="1:57" s="20" customFormat="1" ht="17.100000000000001" customHeight="1" x14ac:dyDescent="0.15">
      <c r="A26" s="7">
        <v>11</v>
      </c>
      <c r="B26" s="8">
        <v>1322</v>
      </c>
      <c r="C26" s="9" t="s">
        <v>664</v>
      </c>
      <c r="D26" s="76"/>
      <c r="E26" s="76"/>
      <c r="F26" s="76"/>
      <c r="G26" s="76"/>
      <c r="H26" s="79"/>
      <c r="I26" s="79"/>
      <c r="J26" s="79"/>
      <c r="K26" s="15"/>
      <c r="L26" s="15"/>
      <c r="M26" s="15"/>
      <c r="N26" s="15"/>
      <c r="O26" s="84"/>
      <c r="P26" s="81"/>
      <c r="Q26" s="81"/>
      <c r="R26" s="81"/>
      <c r="S26" s="81"/>
      <c r="T26" s="81"/>
      <c r="U26" s="81"/>
      <c r="V26" s="81"/>
      <c r="W26" s="81"/>
      <c r="X26" s="81"/>
      <c r="Y26" s="90"/>
      <c r="Z26" s="121" t="s">
        <v>166</v>
      </c>
      <c r="AA26" s="122"/>
      <c r="AB26" s="122"/>
      <c r="AC26" s="122"/>
      <c r="AD26" s="122"/>
      <c r="AE26" s="122"/>
      <c r="AF26" s="25" t="s">
        <v>720</v>
      </c>
      <c r="AG26" s="158">
        <v>0.7</v>
      </c>
      <c r="AH26" s="159"/>
      <c r="AI26" s="60" t="s">
        <v>796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5" t="s">
        <v>719</v>
      </c>
      <c r="AT26" s="158">
        <v>1</v>
      </c>
      <c r="AU26" s="159"/>
      <c r="AV26" s="102"/>
      <c r="AW26" s="103"/>
      <c r="AX26" s="103"/>
      <c r="AY26" s="104"/>
      <c r="AZ26" s="102"/>
      <c r="BA26" s="103"/>
      <c r="BB26" s="103"/>
      <c r="BC26" s="104"/>
      <c r="BD26" s="19">
        <f>ROUND(ROUND(ROUND(G9*AG26,0)*AT26,0)*(1+AX35),0)+(ROUND(ROUND(ROUND(S25*AG26,0)*AT26,0)*(1+BB35),0))</f>
        <v>746</v>
      </c>
      <c r="BE26" s="41"/>
    </row>
    <row r="27" spans="1:57" s="20" customFormat="1" ht="17.100000000000001" customHeight="1" x14ac:dyDescent="0.15">
      <c r="A27" s="7">
        <v>11</v>
      </c>
      <c r="B27" s="8">
        <v>1323</v>
      </c>
      <c r="C27" s="9" t="s">
        <v>1089</v>
      </c>
      <c r="D27" s="160" t="s">
        <v>541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6"/>
      <c r="O27" s="180" t="s">
        <v>1474</v>
      </c>
      <c r="P27" s="177"/>
      <c r="Q27" s="177"/>
      <c r="R27" s="177"/>
      <c r="S27" s="177"/>
      <c r="T27" s="177"/>
      <c r="U27" s="177"/>
      <c r="V27" s="177"/>
      <c r="W27" s="177"/>
      <c r="X27" s="177"/>
      <c r="Y27" s="72"/>
      <c r="Z27" s="17"/>
      <c r="AA27" s="17"/>
      <c r="AB27" s="17"/>
      <c r="AC27" s="17"/>
      <c r="AD27" s="40"/>
      <c r="AE27" s="40"/>
      <c r="AF27" s="17"/>
      <c r="AG27" s="64"/>
      <c r="AH27" s="65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36"/>
      <c r="AT27" s="56"/>
      <c r="AU27" s="57"/>
      <c r="AV27" s="102"/>
      <c r="AW27" s="103"/>
      <c r="AX27" s="103"/>
      <c r="AY27" s="104"/>
      <c r="AZ27" s="102"/>
      <c r="BA27" s="103"/>
      <c r="BB27" s="103"/>
      <c r="BC27" s="104"/>
      <c r="BD27" s="19">
        <f>ROUND(G29*(1+AX35),0)+(ROUND(S29*(1+BB35),0))</f>
        <v>825</v>
      </c>
      <c r="BE27" s="41"/>
    </row>
    <row r="28" spans="1:57" s="20" customFormat="1" ht="17.100000000000001" customHeight="1" x14ac:dyDescent="0.15">
      <c r="A28" s="7">
        <v>11</v>
      </c>
      <c r="B28" s="8">
        <v>1324</v>
      </c>
      <c r="C28" s="9" t="s">
        <v>76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51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68"/>
      <c r="Z28" s="22"/>
      <c r="AA28" s="23"/>
      <c r="AB28" s="23"/>
      <c r="AC28" s="23"/>
      <c r="AD28" s="43"/>
      <c r="AE28" s="43"/>
      <c r="AF28" s="38"/>
      <c r="AG28" s="38"/>
      <c r="AH28" s="83"/>
      <c r="AI28" s="60" t="s">
        <v>796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5" t="s">
        <v>719</v>
      </c>
      <c r="AT28" s="158">
        <v>1</v>
      </c>
      <c r="AU28" s="159"/>
      <c r="AV28" s="102"/>
      <c r="AW28" s="103"/>
      <c r="AX28" s="103"/>
      <c r="AY28" s="104"/>
      <c r="AZ28" s="102"/>
      <c r="BA28" s="103"/>
      <c r="BB28" s="103"/>
      <c r="BC28" s="104"/>
      <c r="BD28" s="19">
        <f>ROUND(ROUND(G29*AT28,0)*(1+AX35),0)+(ROUND(ROUND(S29*AT28,0)*(1+BB35),0))</f>
        <v>825</v>
      </c>
      <c r="BE28" s="41"/>
    </row>
    <row r="29" spans="1:57" s="20" customFormat="1" ht="17.100000000000001" customHeight="1" x14ac:dyDescent="0.15">
      <c r="A29" s="7">
        <v>11</v>
      </c>
      <c r="B29" s="8">
        <v>1325</v>
      </c>
      <c r="C29" s="9" t="s">
        <v>1443</v>
      </c>
      <c r="D29" s="75"/>
      <c r="E29" s="76"/>
      <c r="G29" s="176">
        <v>400</v>
      </c>
      <c r="H29" s="176"/>
      <c r="I29" s="15" t="s">
        <v>731</v>
      </c>
      <c r="J29" s="15"/>
      <c r="K29" s="27"/>
      <c r="L29" s="37"/>
      <c r="M29" s="37"/>
      <c r="N29" s="51"/>
      <c r="S29" s="176">
        <v>180</v>
      </c>
      <c r="T29" s="176"/>
      <c r="U29" s="15" t="s">
        <v>731</v>
      </c>
      <c r="V29" s="15"/>
      <c r="W29" s="27"/>
      <c r="X29" s="37"/>
      <c r="Y29" s="37"/>
      <c r="Z29" s="119" t="s">
        <v>165</v>
      </c>
      <c r="AA29" s="120"/>
      <c r="AB29" s="120"/>
      <c r="AC29" s="120"/>
      <c r="AD29" s="120"/>
      <c r="AE29" s="120"/>
      <c r="AF29" s="15"/>
      <c r="AG29" s="27"/>
      <c r="AH29" s="6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36"/>
      <c r="AT29" s="56"/>
      <c r="AU29" s="57"/>
      <c r="AV29" s="102"/>
      <c r="AW29" s="103"/>
      <c r="AX29" s="103"/>
      <c r="AY29" s="104"/>
      <c r="AZ29" s="102"/>
      <c r="BA29" s="103"/>
      <c r="BB29" s="103"/>
      <c r="BC29" s="104"/>
      <c r="BD29" s="19">
        <f>ROUND(ROUND(G29*AG30,0)*(1+AX35),0)+(ROUND(ROUND(S29*AG30,0)*(1+BB35),0))</f>
        <v>578</v>
      </c>
      <c r="BE29" s="41"/>
    </row>
    <row r="30" spans="1:57" s="20" customFormat="1" ht="17.100000000000001" customHeight="1" x14ac:dyDescent="0.15">
      <c r="A30" s="7">
        <v>11</v>
      </c>
      <c r="B30" s="8">
        <v>1326</v>
      </c>
      <c r="C30" s="9" t="s">
        <v>1090</v>
      </c>
      <c r="D30" s="75"/>
      <c r="E30" s="76"/>
      <c r="F30" s="76"/>
      <c r="M30" s="90"/>
      <c r="N30" s="2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90"/>
      <c r="Z30" s="121" t="s">
        <v>166</v>
      </c>
      <c r="AA30" s="122"/>
      <c r="AB30" s="122"/>
      <c r="AC30" s="122"/>
      <c r="AD30" s="122"/>
      <c r="AE30" s="122"/>
      <c r="AF30" s="25" t="s">
        <v>720</v>
      </c>
      <c r="AG30" s="158">
        <v>0.7</v>
      </c>
      <c r="AH30" s="159"/>
      <c r="AI30" s="60" t="s">
        <v>796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5" t="s">
        <v>719</v>
      </c>
      <c r="AT30" s="158">
        <v>1</v>
      </c>
      <c r="AU30" s="159"/>
      <c r="AZ30" s="102"/>
      <c r="BA30" s="103"/>
      <c r="BB30" s="103"/>
      <c r="BC30" s="104"/>
      <c r="BD30" s="19">
        <f>ROUND(ROUND(ROUND(G29*AG30,0)*AT30,0)*(1+AX35),0)+(ROUND(ROUND(ROUND(S29*AG30,0)*AT30,0)*(1+BB35),0))</f>
        <v>578</v>
      </c>
      <c r="BE30" s="41"/>
    </row>
    <row r="31" spans="1:57" s="20" customFormat="1" ht="17.100000000000001" customHeight="1" x14ac:dyDescent="0.15">
      <c r="A31" s="7">
        <v>11</v>
      </c>
      <c r="B31" s="8">
        <v>1327</v>
      </c>
      <c r="C31" s="9" t="s">
        <v>667</v>
      </c>
      <c r="D31" s="75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180" t="s">
        <v>1475</v>
      </c>
      <c r="P31" s="177"/>
      <c r="Q31" s="177"/>
      <c r="R31" s="177"/>
      <c r="S31" s="177"/>
      <c r="T31" s="177"/>
      <c r="U31" s="177"/>
      <c r="V31" s="177"/>
      <c r="W31" s="177"/>
      <c r="X31" s="177"/>
      <c r="Y31" s="72"/>
      <c r="Z31" s="17"/>
      <c r="AA31" s="17"/>
      <c r="AB31" s="17"/>
      <c r="AC31" s="17"/>
      <c r="AD31" s="40"/>
      <c r="AE31" s="40"/>
      <c r="AF31" s="17"/>
      <c r="AG31" s="64"/>
      <c r="AH31" s="65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36"/>
      <c r="AT31" s="56"/>
      <c r="AU31" s="57"/>
      <c r="AZ31" s="102"/>
      <c r="BA31" s="103"/>
      <c r="BB31" s="103"/>
      <c r="BC31" s="104"/>
      <c r="BD31" s="19">
        <f>ROUND(G29*(1+AX35),0)+(ROUND(S33*(1+BB35),0))</f>
        <v>919</v>
      </c>
      <c r="BE31" s="41"/>
    </row>
    <row r="32" spans="1:57" s="20" customFormat="1" ht="17.100000000000001" customHeight="1" x14ac:dyDescent="0.15">
      <c r="A32" s="7">
        <v>11</v>
      </c>
      <c r="B32" s="8">
        <v>1328</v>
      </c>
      <c r="C32" s="9" t="s">
        <v>77</v>
      </c>
      <c r="D32" s="76"/>
      <c r="E32" s="76"/>
      <c r="F32" s="76"/>
      <c r="G32" s="76"/>
      <c r="H32" s="79"/>
      <c r="I32" s="79"/>
      <c r="J32" s="79"/>
      <c r="K32" s="15"/>
      <c r="L32" s="15"/>
      <c r="M32" s="15"/>
      <c r="N32" s="21"/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68"/>
      <c r="Z32" s="22"/>
      <c r="AA32" s="23"/>
      <c r="AB32" s="23"/>
      <c r="AC32" s="23"/>
      <c r="AD32" s="43"/>
      <c r="AE32" s="43"/>
      <c r="AF32" s="38"/>
      <c r="AG32" s="38"/>
      <c r="AH32" s="83"/>
      <c r="AI32" s="60" t="s">
        <v>796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5" t="s">
        <v>719</v>
      </c>
      <c r="AT32" s="158">
        <v>1</v>
      </c>
      <c r="AU32" s="159"/>
      <c r="AZ32" s="102"/>
      <c r="BA32" s="103"/>
      <c r="BB32" s="103"/>
      <c r="BC32" s="104"/>
      <c r="BD32" s="19">
        <f>ROUND(ROUND(G29*AT32,0)*(1+AX35),0)+(ROUND(ROUND(S33*AT32,0)*(1+BB35),0))</f>
        <v>919</v>
      </c>
      <c r="BE32" s="41"/>
    </row>
    <row r="33" spans="1:57" s="20" customFormat="1" ht="17.100000000000001" customHeight="1" x14ac:dyDescent="0.15">
      <c r="A33" s="7">
        <v>11</v>
      </c>
      <c r="B33" s="8">
        <v>1329</v>
      </c>
      <c r="C33" s="9" t="s">
        <v>1444</v>
      </c>
      <c r="D33" s="76"/>
      <c r="E33" s="76"/>
      <c r="F33" s="76"/>
      <c r="G33" s="76"/>
      <c r="H33" s="79"/>
      <c r="I33" s="79"/>
      <c r="J33" s="79"/>
      <c r="K33" s="15"/>
      <c r="L33" s="15"/>
      <c r="M33" s="15"/>
      <c r="N33" s="21"/>
      <c r="S33" s="176">
        <v>255</v>
      </c>
      <c r="T33" s="176"/>
      <c r="U33" s="15" t="s">
        <v>731</v>
      </c>
      <c r="V33" s="15"/>
      <c r="W33" s="27"/>
      <c r="X33" s="37"/>
      <c r="Y33" s="37"/>
      <c r="Z33" s="119" t="s">
        <v>165</v>
      </c>
      <c r="AA33" s="120"/>
      <c r="AB33" s="120"/>
      <c r="AC33" s="120"/>
      <c r="AD33" s="120"/>
      <c r="AE33" s="120"/>
      <c r="AF33" s="15"/>
      <c r="AG33" s="27"/>
      <c r="AH33" s="6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36"/>
      <c r="AT33" s="56"/>
      <c r="AU33" s="57"/>
      <c r="AV33" s="181" t="s">
        <v>1056</v>
      </c>
      <c r="AW33" s="182"/>
      <c r="AX33" s="182"/>
      <c r="AY33" s="183"/>
      <c r="AZ33" s="181" t="s">
        <v>1617</v>
      </c>
      <c r="BA33" s="182"/>
      <c r="BB33" s="182"/>
      <c r="BC33" s="183"/>
      <c r="BD33" s="19">
        <f>ROUND(ROUND(G29*AG34,0)*(1+AX35),0)+(ROUND(ROUND(S33*AG34,0)*(1+BB35),0))</f>
        <v>644</v>
      </c>
      <c r="BE33" s="41"/>
    </row>
    <row r="34" spans="1:57" s="20" customFormat="1" ht="17.100000000000001" customHeight="1" x14ac:dyDescent="0.15">
      <c r="A34" s="7">
        <v>11</v>
      </c>
      <c r="B34" s="8">
        <v>1330</v>
      </c>
      <c r="C34" s="9" t="s">
        <v>666</v>
      </c>
      <c r="D34" s="76"/>
      <c r="E34" s="76"/>
      <c r="F34" s="76"/>
      <c r="G34" s="76"/>
      <c r="H34" s="79"/>
      <c r="I34" s="79"/>
      <c r="J34" s="79"/>
      <c r="K34" s="15"/>
      <c r="L34" s="15"/>
      <c r="M34" s="15"/>
      <c r="N34" s="2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90"/>
      <c r="Z34" s="121" t="s">
        <v>166</v>
      </c>
      <c r="AA34" s="122"/>
      <c r="AB34" s="122"/>
      <c r="AC34" s="122"/>
      <c r="AD34" s="122"/>
      <c r="AE34" s="122"/>
      <c r="AF34" s="25" t="s">
        <v>720</v>
      </c>
      <c r="AG34" s="158">
        <v>0.7</v>
      </c>
      <c r="AH34" s="159"/>
      <c r="AI34" s="60" t="s">
        <v>796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5" t="s">
        <v>719</v>
      </c>
      <c r="AT34" s="158">
        <v>1</v>
      </c>
      <c r="AU34" s="159"/>
      <c r="AV34" s="181"/>
      <c r="AW34" s="182"/>
      <c r="AX34" s="182"/>
      <c r="AY34" s="183"/>
      <c r="AZ34" s="181"/>
      <c r="BA34" s="182"/>
      <c r="BB34" s="182"/>
      <c r="BC34" s="183"/>
      <c r="BD34" s="19">
        <f>ROUND(ROUND(ROUND(G29*AG34,0)*AT34,0)*(1+AX35),0)+(ROUND(ROUND(ROUND(S33*AG34,0)*AT34,0)*(1+BB35),0))</f>
        <v>644</v>
      </c>
      <c r="BE34" s="41"/>
    </row>
    <row r="35" spans="1:57" s="20" customFormat="1" ht="17.100000000000001" customHeight="1" x14ac:dyDescent="0.15">
      <c r="A35" s="7">
        <v>11</v>
      </c>
      <c r="B35" s="8">
        <v>1331</v>
      </c>
      <c r="C35" s="9" t="s">
        <v>668</v>
      </c>
      <c r="D35" s="76"/>
      <c r="E35" s="76"/>
      <c r="F35" s="76"/>
      <c r="G35" s="76"/>
      <c r="H35" s="79"/>
      <c r="I35" s="79"/>
      <c r="J35" s="79"/>
      <c r="K35" s="15"/>
      <c r="L35" s="15"/>
      <c r="M35" s="15"/>
      <c r="N35" s="15"/>
      <c r="O35" s="180" t="s">
        <v>204</v>
      </c>
      <c r="P35" s="177"/>
      <c r="Q35" s="177"/>
      <c r="R35" s="177"/>
      <c r="S35" s="177"/>
      <c r="T35" s="177"/>
      <c r="U35" s="177"/>
      <c r="V35" s="177"/>
      <c r="W35" s="177"/>
      <c r="X35" s="177"/>
      <c r="Y35" s="72"/>
      <c r="Z35" s="17"/>
      <c r="AA35" s="17"/>
      <c r="AB35" s="17"/>
      <c r="AC35" s="17"/>
      <c r="AD35" s="40"/>
      <c r="AE35" s="40"/>
      <c r="AF35" s="17"/>
      <c r="AG35" s="64"/>
      <c r="AH35" s="65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36"/>
      <c r="AT35" s="56"/>
      <c r="AU35" s="57"/>
      <c r="AV35" s="102" t="s">
        <v>1052</v>
      </c>
      <c r="AW35" s="71" t="s">
        <v>722</v>
      </c>
      <c r="AX35" s="171">
        <v>0.5</v>
      </c>
      <c r="AY35" s="171"/>
      <c r="AZ35" s="102" t="s">
        <v>1054</v>
      </c>
      <c r="BA35" s="71" t="s">
        <v>722</v>
      </c>
      <c r="BB35" s="171">
        <v>0.25</v>
      </c>
      <c r="BC35" s="171"/>
      <c r="BD35" s="19">
        <f>ROUND(G29*(1+AX35),0)+(ROUND(S37*(1+BB35),0))</f>
        <v>1013</v>
      </c>
      <c r="BE35" s="41"/>
    </row>
    <row r="36" spans="1:57" s="20" customFormat="1" ht="17.100000000000001" customHeight="1" x14ac:dyDescent="0.15">
      <c r="A36" s="7">
        <v>11</v>
      </c>
      <c r="B36" s="8">
        <v>1332</v>
      </c>
      <c r="C36" s="9" t="s">
        <v>78</v>
      </c>
      <c r="D36" s="76"/>
      <c r="E36" s="76"/>
      <c r="F36" s="76"/>
      <c r="G36" s="76"/>
      <c r="H36" s="79"/>
      <c r="I36" s="79"/>
      <c r="J36" s="79"/>
      <c r="K36" s="15"/>
      <c r="L36" s="15"/>
      <c r="M36" s="15"/>
      <c r="N36" s="15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68"/>
      <c r="Z36" s="22"/>
      <c r="AA36" s="23"/>
      <c r="AB36" s="23"/>
      <c r="AC36" s="23"/>
      <c r="AD36" s="43"/>
      <c r="AE36" s="43"/>
      <c r="AF36" s="38"/>
      <c r="AG36" s="38"/>
      <c r="AH36" s="83"/>
      <c r="AI36" s="60" t="s">
        <v>796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5" t="s">
        <v>719</v>
      </c>
      <c r="AT36" s="158">
        <v>1</v>
      </c>
      <c r="AU36" s="159"/>
      <c r="AV36" s="102"/>
      <c r="AW36" s="103"/>
      <c r="AX36" s="103"/>
      <c r="AY36" s="90" t="s">
        <v>797</v>
      </c>
      <c r="AZ36" s="102"/>
      <c r="BA36" s="103"/>
      <c r="BB36" s="103"/>
      <c r="BC36" s="90" t="s">
        <v>797</v>
      </c>
      <c r="BD36" s="19">
        <f>ROUND(ROUND(G29*AT36,0)*(1+AX35),0)+(ROUND(ROUND(S37*AT36,0)*(1+BB35),0))</f>
        <v>1013</v>
      </c>
      <c r="BE36" s="41"/>
    </row>
    <row r="37" spans="1:57" s="20" customFormat="1" ht="17.100000000000001" customHeight="1" x14ac:dyDescent="0.15">
      <c r="A37" s="7">
        <v>11</v>
      </c>
      <c r="B37" s="8">
        <v>1333</v>
      </c>
      <c r="C37" s="9" t="s">
        <v>1445</v>
      </c>
      <c r="D37" s="76"/>
      <c r="E37" s="76"/>
      <c r="F37" s="76"/>
      <c r="G37" s="76"/>
      <c r="H37" s="79"/>
      <c r="I37" s="79"/>
      <c r="J37" s="79"/>
      <c r="K37" s="15"/>
      <c r="L37" s="15"/>
      <c r="M37" s="15"/>
      <c r="N37" s="15"/>
      <c r="O37" s="53"/>
      <c r="S37" s="176">
        <v>330</v>
      </c>
      <c r="T37" s="176"/>
      <c r="U37" s="15" t="s">
        <v>731</v>
      </c>
      <c r="V37" s="15"/>
      <c r="W37" s="27"/>
      <c r="X37" s="37"/>
      <c r="Y37" s="37"/>
      <c r="Z37" s="119" t="s">
        <v>165</v>
      </c>
      <c r="AA37" s="120"/>
      <c r="AB37" s="120"/>
      <c r="AC37" s="120"/>
      <c r="AD37" s="120"/>
      <c r="AE37" s="120"/>
      <c r="AF37" s="15"/>
      <c r="AG37" s="27"/>
      <c r="AH37" s="6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36"/>
      <c r="AT37" s="56"/>
      <c r="AU37" s="57"/>
      <c r="AV37" s="102"/>
      <c r="AW37" s="103"/>
      <c r="AX37" s="103"/>
      <c r="AY37" s="104"/>
      <c r="AZ37" s="102"/>
      <c r="BA37" s="103"/>
      <c r="BB37" s="103"/>
      <c r="BC37" s="104"/>
      <c r="BD37" s="19">
        <f>ROUND(ROUND(G29*AG38,0)*(1+AX35),0)+(ROUND(ROUND(S37*AG38,0)*(1+BB35),0))</f>
        <v>709</v>
      </c>
      <c r="BE37" s="41"/>
    </row>
    <row r="38" spans="1:57" s="20" customFormat="1" ht="17.100000000000001" customHeight="1" x14ac:dyDescent="0.15">
      <c r="A38" s="7">
        <v>11</v>
      </c>
      <c r="B38" s="8">
        <v>1334</v>
      </c>
      <c r="C38" s="9" t="s">
        <v>669</v>
      </c>
      <c r="D38" s="76"/>
      <c r="E38" s="76"/>
      <c r="F38" s="76"/>
      <c r="G38" s="76"/>
      <c r="H38" s="79"/>
      <c r="I38" s="79"/>
      <c r="J38" s="79"/>
      <c r="K38" s="15"/>
      <c r="L38" s="15"/>
      <c r="M38" s="15"/>
      <c r="N38" s="15"/>
      <c r="O38" s="84"/>
      <c r="P38" s="81"/>
      <c r="Q38" s="81"/>
      <c r="R38" s="81"/>
      <c r="S38" s="81"/>
      <c r="T38" s="81"/>
      <c r="U38" s="81"/>
      <c r="V38" s="81"/>
      <c r="W38" s="81"/>
      <c r="X38" s="81"/>
      <c r="Y38" s="90"/>
      <c r="Z38" s="121" t="s">
        <v>166</v>
      </c>
      <c r="AA38" s="122"/>
      <c r="AB38" s="122"/>
      <c r="AC38" s="122"/>
      <c r="AD38" s="122"/>
      <c r="AE38" s="122"/>
      <c r="AF38" s="25" t="s">
        <v>720</v>
      </c>
      <c r="AG38" s="158">
        <v>0.7</v>
      </c>
      <c r="AH38" s="159"/>
      <c r="AI38" s="60" t="s">
        <v>796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5" t="s">
        <v>719</v>
      </c>
      <c r="AT38" s="158">
        <v>1</v>
      </c>
      <c r="AU38" s="159"/>
      <c r="AV38" s="102"/>
      <c r="AW38" s="103"/>
      <c r="AX38" s="103"/>
      <c r="AY38" s="104"/>
      <c r="AZ38" s="102"/>
      <c r="BA38" s="103"/>
      <c r="BB38" s="103"/>
      <c r="BC38" s="104"/>
      <c r="BD38" s="19">
        <f>ROUND(ROUND(ROUND(G29*AG38,0)*AT38,0)*(1+AX35),0)+(ROUND(ROUND(ROUND(S37*AG38,0)*AT38,0)*(1+BB35),0))</f>
        <v>709</v>
      </c>
      <c r="BE38" s="41"/>
    </row>
    <row r="39" spans="1:57" s="20" customFormat="1" ht="17.100000000000001" customHeight="1" x14ac:dyDescent="0.15">
      <c r="A39" s="7">
        <v>11</v>
      </c>
      <c r="B39" s="8">
        <v>1335</v>
      </c>
      <c r="C39" s="9" t="s">
        <v>670</v>
      </c>
      <c r="D39" s="76"/>
      <c r="E39" s="76"/>
      <c r="F39" s="76"/>
      <c r="G39" s="76"/>
      <c r="H39" s="79"/>
      <c r="I39" s="79"/>
      <c r="J39" s="79"/>
      <c r="K39" s="15"/>
      <c r="L39" s="15"/>
      <c r="M39" s="15"/>
      <c r="N39" s="15"/>
      <c r="O39" s="180" t="s">
        <v>205</v>
      </c>
      <c r="P39" s="177"/>
      <c r="Q39" s="177"/>
      <c r="R39" s="177"/>
      <c r="S39" s="177"/>
      <c r="T39" s="177"/>
      <c r="U39" s="177"/>
      <c r="V39" s="177"/>
      <c r="W39" s="177"/>
      <c r="X39" s="177"/>
      <c r="Y39" s="72"/>
      <c r="Z39" s="17"/>
      <c r="AA39" s="17"/>
      <c r="AB39" s="17"/>
      <c r="AC39" s="17"/>
      <c r="AD39" s="40"/>
      <c r="AE39" s="40"/>
      <c r="AF39" s="17"/>
      <c r="AG39" s="64"/>
      <c r="AH39" s="65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6"/>
      <c r="AT39" s="56"/>
      <c r="AU39" s="57"/>
      <c r="AV39" s="102"/>
      <c r="AW39" s="103"/>
      <c r="AX39" s="103"/>
      <c r="AY39" s="104"/>
      <c r="AZ39" s="102"/>
      <c r="BA39" s="103"/>
      <c r="BB39" s="103"/>
      <c r="BC39" s="104"/>
      <c r="BD39" s="19">
        <f>ROUND(G29*(1+AX35),0)+(ROUND(S41*(1+BB35),0))</f>
        <v>1106</v>
      </c>
      <c r="BE39" s="41"/>
    </row>
    <row r="40" spans="1:57" s="20" customFormat="1" ht="17.100000000000001" customHeight="1" x14ac:dyDescent="0.15">
      <c r="A40" s="7">
        <v>11</v>
      </c>
      <c r="B40" s="8">
        <v>1336</v>
      </c>
      <c r="C40" s="9" t="s">
        <v>79</v>
      </c>
      <c r="D40" s="76"/>
      <c r="E40" s="76"/>
      <c r="F40" s="76"/>
      <c r="G40" s="76"/>
      <c r="H40" s="79"/>
      <c r="I40" s="79"/>
      <c r="J40" s="79"/>
      <c r="K40" s="15"/>
      <c r="L40" s="15"/>
      <c r="M40" s="15"/>
      <c r="N40" s="15"/>
      <c r="O40" s="178"/>
      <c r="P40" s="179"/>
      <c r="Q40" s="179"/>
      <c r="R40" s="179"/>
      <c r="S40" s="179"/>
      <c r="T40" s="179"/>
      <c r="U40" s="179"/>
      <c r="V40" s="179"/>
      <c r="W40" s="179"/>
      <c r="X40" s="179"/>
      <c r="Y40" s="68"/>
      <c r="Z40" s="22"/>
      <c r="AA40" s="23"/>
      <c r="AB40" s="23"/>
      <c r="AC40" s="23"/>
      <c r="AD40" s="43"/>
      <c r="AE40" s="43"/>
      <c r="AF40" s="38"/>
      <c r="AG40" s="38"/>
      <c r="AH40" s="83"/>
      <c r="AI40" s="60" t="s">
        <v>796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5" t="s">
        <v>719</v>
      </c>
      <c r="AT40" s="158">
        <v>1</v>
      </c>
      <c r="AU40" s="159"/>
      <c r="AV40" s="102"/>
      <c r="AW40" s="103"/>
      <c r="AX40" s="103"/>
      <c r="AY40" s="104"/>
      <c r="AZ40" s="102"/>
      <c r="BA40" s="103"/>
      <c r="BB40" s="103"/>
      <c r="BC40" s="104"/>
      <c r="BD40" s="19">
        <f>ROUND(ROUND(G29*AT40,0)*(1+AX35),0)+(ROUND(ROUND(S41*AT40,0)*(1+BB35),0))</f>
        <v>1106</v>
      </c>
      <c r="BE40" s="41"/>
    </row>
    <row r="41" spans="1:57" s="20" customFormat="1" ht="17.100000000000001" customHeight="1" x14ac:dyDescent="0.15">
      <c r="A41" s="7">
        <v>11</v>
      </c>
      <c r="B41" s="8">
        <v>1337</v>
      </c>
      <c r="C41" s="9" t="s">
        <v>1446</v>
      </c>
      <c r="D41" s="76"/>
      <c r="E41" s="76"/>
      <c r="F41" s="76"/>
      <c r="G41" s="76"/>
      <c r="H41" s="79"/>
      <c r="I41" s="79"/>
      <c r="J41" s="79"/>
      <c r="K41" s="15"/>
      <c r="L41" s="15"/>
      <c r="M41" s="15"/>
      <c r="N41" s="15"/>
      <c r="O41" s="53"/>
      <c r="S41" s="176">
        <v>405</v>
      </c>
      <c r="T41" s="176"/>
      <c r="U41" s="15" t="s">
        <v>731</v>
      </c>
      <c r="V41" s="15"/>
      <c r="W41" s="27"/>
      <c r="X41" s="37"/>
      <c r="Y41" s="37"/>
      <c r="Z41" s="119" t="s">
        <v>165</v>
      </c>
      <c r="AA41" s="120"/>
      <c r="AB41" s="120"/>
      <c r="AC41" s="120"/>
      <c r="AD41" s="120"/>
      <c r="AE41" s="120"/>
      <c r="AF41" s="15"/>
      <c r="AG41" s="27"/>
      <c r="AH41" s="67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6"/>
      <c r="AT41" s="56"/>
      <c r="AU41" s="57"/>
      <c r="AV41" s="102"/>
      <c r="AW41" s="103"/>
      <c r="AX41" s="103"/>
      <c r="AY41" s="104"/>
      <c r="AZ41" s="102"/>
      <c r="BA41" s="103"/>
      <c r="BB41" s="103"/>
      <c r="BC41" s="104"/>
      <c r="BD41" s="19">
        <f>ROUND(ROUND(G29*AG42,0)*(1+AX35),0)+(ROUND(ROUND(S41*AG42,0)*(1+BB35),0))</f>
        <v>775</v>
      </c>
      <c r="BE41" s="41"/>
    </row>
    <row r="42" spans="1:57" s="20" customFormat="1" ht="17.100000000000001" customHeight="1" x14ac:dyDescent="0.15">
      <c r="A42" s="7">
        <v>11</v>
      </c>
      <c r="B42" s="8">
        <v>1338</v>
      </c>
      <c r="C42" s="9" t="s">
        <v>671</v>
      </c>
      <c r="D42" s="77"/>
      <c r="E42" s="78"/>
      <c r="F42" s="78"/>
      <c r="G42" s="78"/>
      <c r="H42" s="80"/>
      <c r="I42" s="80"/>
      <c r="J42" s="80"/>
      <c r="K42" s="23"/>
      <c r="L42" s="23"/>
      <c r="M42" s="23"/>
      <c r="N42" s="24"/>
      <c r="O42" s="84"/>
      <c r="P42" s="81"/>
      <c r="Q42" s="81"/>
      <c r="R42" s="81"/>
      <c r="S42" s="81"/>
      <c r="T42" s="81"/>
      <c r="U42" s="81"/>
      <c r="V42" s="81"/>
      <c r="W42" s="81"/>
      <c r="X42" s="81"/>
      <c r="Y42" s="90"/>
      <c r="Z42" s="121" t="s">
        <v>166</v>
      </c>
      <c r="AA42" s="122"/>
      <c r="AB42" s="122"/>
      <c r="AC42" s="122"/>
      <c r="AD42" s="122"/>
      <c r="AE42" s="122"/>
      <c r="AF42" s="25" t="s">
        <v>720</v>
      </c>
      <c r="AG42" s="158">
        <v>0.7</v>
      </c>
      <c r="AH42" s="159"/>
      <c r="AI42" s="60" t="s">
        <v>796</v>
      </c>
      <c r="AJ42" s="23"/>
      <c r="AK42" s="23"/>
      <c r="AL42" s="23"/>
      <c r="AM42" s="23"/>
      <c r="AN42" s="23"/>
      <c r="AO42" s="23"/>
      <c r="AP42" s="23"/>
      <c r="AQ42" s="23"/>
      <c r="AR42" s="23"/>
      <c r="AS42" s="25" t="s">
        <v>719</v>
      </c>
      <c r="AT42" s="158">
        <v>1</v>
      </c>
      <c r="AU42" s="159"/>
      <c r="AV42" s="102"/>
      <c r="AW42" s="103"/>
      <c r="AX42" s="103"/>
      <c r="AY42" s="104"/>
      <c r="AZ42" s="102"/>
      <c r="BA42" s="103"/>
      <c r="BB42" s="103"/>
      <c r="BC42" s="104"/>
      <c r="BD42" s="19">
        <f>ROUND(ROUND(ROUND(G29*AG42,0)*AT42,0)*(1+AX35),0)+(ROUND(ROUND(ROUND(S41*AG42,0)*AT42,0)*(1+BB35),0))</f>
        <v>775</v>
      </c>
      <c r="BE42" s="41"/>
    </row>
    <row r="43" spans="1:57" s="20" customFormat="1" ht="17.100000000000001" customHeight="1" x14ac:dyDescent="0.15">
      <c r="A43" s="7">
        <v>11</v>
      </c>
      <c r="B43" s="8">
        <v>1339</v>
      </c>
      <c r="C43" s="9" t="s">
        <v>1096</v>
      </c>
      <c r="D43" s="160" t="s">
        <v>542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6"/>
      <c r="O43" s="180" t="s">
        <v>1474</v>
      </c>
      <c r="P43" s="177"/>
      <c r="Q43" s="177"/>
      <c r="R43" s="177"/>
      <c r="S43" s="177"/>
      <c r="T43" s="177"/>
      <c r="U43" s="177"/>
      <c r="V43" s="177"/>
      <c r="W43" s="177"/>
      <c r="X43" s="177"/>
      <c r="Y43" s="72"/>
      <c r="Z43" s="17"/>
      <c r="AA43" s="17"/>
      <c r="AB43" s="17"/>
      <c r="AC43" s="17"/>
      <c r="AD43" s="40"/>
      <c r="AE43" s="40"/>
      <c r="AF43" s="17"/>
      <c r="AG43" s="64"/>
      <c r="AH43" s="65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56"/>
      <c r="AU43" s="57"/>
      <c r="AV43" s="102"/>
      <c r="AW43" s="103"/>
      <c r="AX43" s="103"/>
      <c r="AY43" s="104"/>
      <c r="AZ43" s="102"/>
      <c r="BA43" s="103"/>
      <c r="BB43" s="103"/>
      <c r="BC43" s="104"/>
      <c r="BD43" s="19">
        <f>ROUND(G45*(1+AX35),0)+(ROUND(S45*(1+BB35),0))</f>
        <v>964</v>
      </c>
      <c r="BE43" s="41"/>
    </row>
    <row r="44" spans="1:57" s="20" customFormat="1" ht="17.100000000000001" customHeight="1" x14ac:dyDescent="0.15">
      <c r="A44" s="7">
        <v>11</v>
      </c>
      <c r="B44" s="8">
        <v>1340</v>
      </c>
      <c r="C44" s="9" t="s">
        <v>80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51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68"/>
      <c r="Z44" s="22"/>
      <c r="AA44" s="23"/>
      <c r="AB44" s="23"/>
      <c r="AC44" s="23"/>
      <c r="AD44" s="43"/>
      <c r="AE44" s="43"/>
      <c r="AF44" s="38"/>
      <c r="AG44" s="38"/>
      <c r="AH44" s="83"/>
      <c r="AI44" s="60" t="s">
        <v>796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5" t="s">
        <v>719</v>
      </c>
      <c r="AT44" s="158">
        <v>1</v>
      </c>
      <c r="AU44" s="159"/>
      <c r="AV44" s="102"/>
      <c r="AW44" s="103"/>
      <c r="AX44" s="103"/>
      <c r="AY44" s="104"/>
      <c r="AZ44" s="102"/>
      <c r="BA44" s="103"/>
      <c r="BB44" s="103"/>
      <c r="BC44" s="104"/>
      <c r="BD44" s="19">
        <f>ROUND(ROUND(G45*AT44,0)*(1+AX35),0)+(ROUND(ROUND(S45*AT44,0)*(1+BB35),0))</f>
        <v>964</v>
      </c>
      <c r="BE44" s="41"/>
    </row>
    <row r="45" spans="1:57" s="20" customFormat="1" ht="17.100000000000001" customHeight="1" x14ac:dyDescent="0.15">
      <c r="A45" s="7">
        <v>11</v>
      </c>
      <c r="B45" s="8">
        <v>1341</v>
      </c>
      <c r="C45" s="9" t="s">
        <v>1447</v>
      </c>
      <c r="D45" s="75"/>
      <c r="E45" s="76"/>
      <c r="G45" s="176">
        <v>580</v>
      </c>
      <c r="H45" s="176"/>
      <c r="I45" s="15" t="s">
        <v>731</v>
      </c>
      <c r="J45" s="15"/>
      <c r="K45" s="27"/>
      <c r="L45" s="37"/>
      <c r="M45" s="37"/>
      <c r="N45" s="51"/>
      <c r="S45" s="176">
        <v>75</v>
      </c>
      <c r="T45" s="176"/>
      <c r="U45" s="15" t="s">
        <v>731</v>
      </c>
      <c r="W45" s="27"/>
      <c r="X45" s="37"/>
      <c r="Y45" s="37"/>
      <c r="Z45" s="119" t="s">
        <v>165</v>
      </c>
      <c r="AA45" s="120"/>
      <c r="AB45" s="120"/>
      <c r="AC45" s="120"/>
      <c r="AD45" s="120"/>
      <c r="AE45" s="120"/>
      <c r="AF45" s="15"/>
      <c r="AG45" s="27"/>
      <c r="AH45" s="67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6"/>
      <c r="AT45" s="56"/>
      <c r="AU45" s="57"/>
      <c r="AV45" s="102"/>
      <c r="AW45" s="103"/>
      <c r="AX45" s="103"/>
      <c r="AY45" s="104"/>
      <c r="AZ45" s="102"/>
      <c r="BA45" s="103"/>
      <c r="BB45" s="103"/>
      <c r="BC45" s="104"/>
      <c r="BD45" s="19">
        <f>ROUND(ROUND(G45*AG46,0)*(1+AX35),0)+(ROUND(ROUND(S45*AG46,0)*(1+BB35),0))</f>
        <v>675</v>
      </c>
      <c r="BE45" s="41"/>
    </row>
    <row r="46" spans="1:57" s="20" customFormat="1" ht="17.100000000000001" customHeight="1" x14ac:dyDescent="0.15">
      <c r="A46" s="7">
        <v>11</v>
      </c>
      <c r="B46" s="8">
        <v>1342</v>
      </c>
      <c r="C46" s="9" t="s">
        <v>1091</v>
      </c>
      <c r="D46" s="75"/>
      <c r="E46" s="76"/>
      <c r="F46" s="76"/>
      <c r="M46" s="90"/>
      <c r="N46" s="2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90"/>
      <c r="Z46" s="121" t="s">
        <v>166</v>
      </c>
      <c r="AA46" s="122"/>
      <c r="AB46" s="122"/>
      <c r="AC46" s="122"/>
      <c r="AD46" s="122"/>
      <c r="AE46" s="122"/>
      <c r="AF46" s="25" t="s">
        <v>720</v>
      </c>
      <c r="AG46" s="158">
        <v>0.7</v>
      </c>
      <c r="AH46" s="159"/>
      <c r="AI46" s="60" t="s">
        <v>796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5" t="s">
        <v>719</v>
      </c>
      <c r="AT46" s="158">
        <v>1</v>
      </c>
      <c r="AU46" s="159"/>
      <c r="AV46" s="102"/>
      <c r="AW46" s="103"/>
      <c r="AX46" s="103"/>
      <c r="AY46" s="104"/>
      <c r="AZ46" s="102"/>
      <c r="BA46" s="103"/>
      <c r="BB46" s="103"/>
      <c r="BC46" s="104"/>
      <c r="BD46" s="19">
        <f>ROUND(ROUND(ROUND(G45*AG46,0)*AT46,0)*(1+AX35),0)+(ROUND(ROUND(ROUND(S45*AG46,0)*AT46,0)*(1+BB35),0))</f>
        <v>675</v>
      </c>
      <c r="BE46" s="41"/>
    </row>
    <row r="47" spans="1:57" s="20" customFormat="1" ht="17.100000000000001" customHeight="1" x14ac:dyDescent="0.15">
      <c r="A47" s="7">
        <v>11</v>
      </c>
      <c r="B47" s="8">
        <v>1343</v>
      </c>
      <c r="C47" s="9" t="s">
        <v>1092</v>
      </c>
      <c r="D47" s="75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80" t="s">
        <v>1475</v>
      </c>
      <c r="P47" s="177"/>
      <c r="Q47" s="177"/>
      <c r="R47" s="177"/>
      <c r="S47" s="177"/>
      <c r="T47" s="177"/>
      <c r="U47" s="177"/>
      <c r="V47" s="177"/>
      <c r="W47" s="177"/>
      <c r="X47" s="177"/>
      <c r="Y47" s="72"/>
      <c r="Z47" s="17"/>
      <c r="AA47" s="17"/>
      <c r="AB47" s="17"/>
      <c r="AC47" s="17"/>
      <c r="AD47" s="40"/>
      <c r="AE47" s="40"/>
      <c r="AF47" s="17"/>
      <c r="AG47" s="64"/>
      <c r="AH47" s="65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36"/>
      <c r="AT47" s="56"/>
      <c r="AU47" s="57"/>
      <c r="AV47" s="102"/>
      <c r="AW47" s="103"/>
      <c r="AX47" s="103"/>
      <c r="AY47" s="104"/>
      <c r="AZ47" s="102"/>
      <c r="BA47" s="103"/>
      <c r="BB47" s="103"/>
      <c r="BC47" s="104"/>
      <c r="BD47" s="19">
        <f>ROUND(G45*(1+AX35),0)+(ROUND(S49*(1+BB35),0))</f>
        <v>1058</v>
      </c>
      <c r="BE47" s="41"/>
    </row>
    <row r="48" spans="1:57" s="20" customFormat="1" ht="17.100000000000001" customHeight="1" x14ac:dyDescent="0.15">
      <c r="A48" s="7">
        <v>11</v>
      </c>
      <c r="B48" s="8">
        <v>1344</v>
      </c>
      <c r="C48" s="9" t="s">
        <v>1364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O48" s="178"/>
      <c r="P48" s="179"/>
      <c r="Q48" s="179"/>
      <c r="R48" s="179"/>
      <c r="S48" s="179"/>
      <c r="T48" s="179"/>
      <c r="U48" s="179"/>
      <c r="V48" s="179"/>
      <c r="W48" s="179"/>
      <c r="X48" s="179"/>
      <c r="Y48" s="68"/>
      <c r="Z48" s="22"/>
      <c r="AA48" s="23"/>
      <c r="AB48" s="23"/>
      <c r="AC48" s="23"/>
      <c r="AD48" s="43"/>
      <c r="AE48" s="43"/>
      <c r="AF48" s="38"/>
      <c r="AG48" s="38"/>
      <c r="AH48" s="83"/>
      <c r="AI48" s="60" t="s">
        <v>796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5" t="s">
        <v>719</v>
      </c>
      <c r="AT48" s="158">
        <v>1</v>
      </c>
      <c r="AU48" s="159"/>
      <c r="AV48" s="102"/>
      <c r="AW48" s="103"/>
      <c r="AX48" s="103"/>
      <c r="AY48" s="104"/>
      <c r="AZ48" s="102"/>
      <c r="BA48" s="103"/>
      <c r="BB48" s="103"/>
      <c r="BC48" s="104"/>
      <c r="BD48" s="19">
        <f>ROUND(ROUND(G45*AT48,0)*(1+AX35),0)+(ROUND(ROUND(S49*AT48,0)*(1+BB35),0))</f>
        <v>1058</v>
      </c>
      <c r="BE48" s="41"/>
    </row>
    <row r="49" spans="1:57" s="20" customFormat="1" ht="17.100000000000001" customHeight="1" x14ac:dyDescent="0.15">
      <c r="A49" s="7">
        <v>11</v>
      </c>
      <c r="B49" s="8">
        <v>1345</v>
      </c>
      <c r="C49" s="9" t="s">
        <v>1448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S49" s="176">
        <v>150</v>
      </c>
      <c r="T49" s="176"/>
      <c r="U49" s="15" t="s">
        <v>731</v>
      </c>
      <c r="W49" s="27"/>
      <c r="X49" s="37"/>
      <c r="Y49" s="37"/>
      <c r="Z49" s="119" t="s">
        <v>165</v>
      </c>
      <c r="AA49" s="120"/>
      <c r="AB49" s="120"/>
      <c r="AC49" s="120"/>
      <c r="AD49" s="120"/>
      <c r="AE49" s="120"/>
      <c r="AF49" s="15"/>
      <c r="AG49" s="27"/>
      <c r="AH49" s="67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36"/>
      <c r="AT49" s="56"/>
      <c r="AU49" s="57"/>
      <c r="AV49" s="102"/>
      <c r="AW49" s="103"/>
      <c r="AX49" s="103"/>
      <c r="AY49" s="104"/>
      <c r="AZ49" s="102"/>
      <c r="BA49" s="103"/>
      <c r="BB49" s="103"/>
      <c r="BC49" s="104"/>
      <c r="BD49" s="19">
        <f>ROUND(ROUND(G45*AG50,0)*(1+AX35),0)+(ROUND(ROUND(S49*AG50,0)*(1+BB35),0))</f>
        <v>740</v>
      </c>
      <c r="BE49" s="41"/>
    </row>
    <row r="50" spans="1:57" s="20" customFormat="1" ht="17.100000000000001" customHeight="1" x14ac:dyDescent="0.15">
      <c r="A50" s="7">
        <v>11</v>
      </c>
      <c r="B50" s="8">
        <v>1346</v>
      </c>
      <c r="C50" s="9" t="s">
        <v>1093</v>
      </c>
      <c r="D50" s="76"/>
      <c r="E50" s="76"/>
      <c r="F50" s="76"/>
      <c r="G50" s="76"/>
      <c r="H50" s="79"/>
      <c r="I50" s="79"/>
      <c r="J50" s="79"/>
      <c r="K50" s="15"/>
      <c r="L50" s="15"/>
      <c r="M50" s="15"/>
      <c r="N50" s="2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90"/>
      <c r="Z50" s="121" t="s">
        <v>166</v>
      </c>
      <c r="AA50" s="122"/>
      <c r="AB50" s="122"/>
      <c r="AC50" s="122"/>
      <c r="AD50" s="122"/>
      <c r="AE50" s="122"/>
      <c r="AF50" s="25" t="s">
        <v>720</v>
      </c>
      <c r="AG50" s="158">
        <v>0.7</v>
      </c>
      <c r="AH50" s="159"/>
      <c r="AI50" s="60" t="s">
        <v>796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5" t="s">
        <v>719</v>
      </c>
      <c r="AT50" s="158">
        <v>1</v>
      </c>
      <c r="AU50" s="159"/>
      <c r="AV50" s="102"/>
      <c r="AW50" s="103"/>
      <c r="AX50" s="103"/>
      <c r="AY50" s="104"/>
      <c r="AZ50" s="102"/>
      <c r="BA50" s="103"/>
      <c r="BB50" s="103"/>
      <c r="BC50" s="104"/>
      <c r="BD50" s="19">
        <f>ROUND(ROUND(ROUND(G45*AG50,0)*AT50,0)*(1+AX35),0)+(ROUND(ROUND(ROUND(S49*AG50,0)*AT50,0)*(1+BB35),0))</f>
        <v>740</v>
      </c>
      <c r="BE50" s="41"/>
    </row>
    <row r="51" spans="1:57" s="20" customFormat="1" ht="17.100000000000001" customHeight="1" x14ac:dyDescent="0.15">
      <c r="A51" s="7">
        <v>11</v>
      </c>
      <c r="B51" s="8">
        <v>1347</v>
      </c>
      <c r="C51" s="9" t="s">
        <v>1094</v>
      </c>
      <c r="D51" s="76"/>
      <c r="E51" s="76"/>
      <c r="F51" s="76"/>
      <c r="G51" s="76"/>
      <c r="H51" s="79"/>
      <c r="I51" s="79"/>
      <c r="J51" s="79"/>
      <c r="K51" s="15"/>
      <c r="L51" s="15"/>
      <c r="M51" s="15"/>
      <c r="N51" s="15"/>
      <c r="O51" s="180" t="s">
        <v>204</v>
      </c>
      <c r="P51" s="177"/>
      <c r="Q51" s="177"/>
      <c r="R51" s="177"/>
      <c r="S51" s="177"/>
      <c r="T51" s="177"/>
      <c r="U51" s="177"/>
      <c r="V51" s="177"/>
      <c r="W51" s="177"/>
      <c r="X51" s="177"/>
      <c r="Y51" s="72"/>
      <c r="Z51" s="17"/>
      <c r="AA51" s="17"/>
      <c r="AB51" s="17"/>
      <c r="AC51" s="17"/>
      <c r="AD51" s="40"/>
      <c r="AE51" s="40"/>
      <c r="AF51" s="17"/>
      <c r="AG51" s="64"/>
      <c r="AH51" s="6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36"/>
      <c r="AT51" s="56"/>
      <c r="AU51" s="57"/>
      <c r="AV51" s="102"/>
      <c r="AW51" s="103"/>
      <c r="AX51" s="103"/>
      <c r="AY51" s="104"/>
      <c r="AZ51" s="102"/>
      <c r="BA51" s="103"/>
      <c r="BB51" s="103"/>
      <c r="BC51" s="104"/>
      <c r="BD51" s="19">
        <f>ROUND(G45*(1+AX35),0)+(ROUND(S53*(1+BB35),0))</f>
        <v>1151</v>
      </c>
      <c r="BE51" s="41"/>
    </row>
    <row r="52" spans="1:57" s="20" customFormat="1" ht="17.100000000000001" customHeight="1" x14ac:dyDescent="0.15">
      <c r="A52" s="7">
        <v>11</v>
      </c>
      <c r="B52" s="8">
        <v>1348</v>
      </c>
      <c r="C52" s="9" t="s">
        <v>1365</v>
      </c>
      <c r="D52" s="76"/>
      <c r="E52" s="76"/>
      <c r="F52" s="76"/>
      <c r="G52" s="76"/>
      <c r="H52" s="79"/>
      <c r="I52" s="79"/>
      <c r="J52" s="79"/>
      <c r="K52" s="15"/>
      <c r="L52" s="15"/>
      <c r="M52" s="15"/>
      <c r="N52" s="1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68"/>
      <c r="Z52" s="22"/>
      <c r="AA52" s="23"/>
      <c r="AB52" s="23"/>
      <c r="AC52" s="23"/>
      <c r="AD52" s="43"/>
      <c r="AE52" s="43"/>
      <c r="AF52" s="38"/>
      <c r="AG52" s="38"/>
      <c r="AH52" s="83"/>
      <c r="AI52" s="60" t="s">
        <v>796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5" t="s">
        <v>719</v>
      </c>
      <c r="AT52" s="158">
        <v>1</v>
      </c>
      <c r="AU52" s="159"/>
      <c r="AV52" s="102"/>
      <c r="AW52" s="103"/>
      <c r="AX52" s="103"/>
      <c r="AY52" s="104"/>
      <c r="AZ52" s="102"/>
      <c r="BA52" s="103"/>
      <c r="BB52" s="103"/>
      <c r="BC52" s="104"/>
      <c r="BD52" s="19">
        <f>ROUND(ROUND(G45*AT52,0)*(1+AX35),0)+(ROUND(ROUND(S53*AT52,0)*(1+BB35),0))</f>
        <v>1151</v>
      </c>
      <c r="BE52" s="41"/>
    </row>
    <row r="53" spans="1:57" s="20" customFormat="1" ht="17.100000000000001" customHeight="1" x14ac:dyDescent="0.15">
      <c r="A53" s="7">
        <v>11</v>
      </c>
      <c r="B53" s="8">
        <v>1349</v>
      </c>
      <c r="C53" s="9" t="s">
        <v>1449</v>
      </c>
      <c r="D53" s="76"/>
      <c r="E53" s="76"/>
      <c r="F53" s="76"/>
      <c r="G53" s="76"/>
      <c r="H53" s="79"/>
      <c r="I53" s="79"/>
      <c r="J53" s="79"/>
      <c r="K53" s="15"/>
      <c r="L53" s="15"/>
      <c r="M53" s="15"/>
      <c r="N53" s="15"/>
      <c r="O53" s="53"/>
      <c r="S53" s="176">
        <v>225</v>
      </c>
      <c r="T53" s="176"/>
      <c r="U53" s="15" t="s">
        <v>731</v>
      </c>
      <c r="W53" s="27"/>
      <c r="X53" s="37"/>
      <c r="Y53" s="37"/>
      <c r="Z53" s="119" t="s">
        <v>165</v>
      </c>
      <c r="AA53" s="120"/>
      <c r="AB53" s="120"/>
      <c r="AC53" s="120"/>
      <c r="AD53" s="120"/>
      <c r="AE53" s="120"/>
      <c r="AF53" s="15"/>
      <c r="AG53" s="27"/>
      <c r="AH53" s="67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36"/>
      <c r="AT53" s="56"/>
      <c r="AU53" s="57"/>
      <c r="AV53" s="102"/>
      <c r="AW53" s="103"/>
      <c r="AX53" s="103"/>
      <c r="AY53" s="104"/>
      <c r="AZ53" s="102"/>
      <c r="BA53" s="103"/>
      <c r="BB53" s="103"/>
      <c r="BC53" s="104"/>
      <c r="BD53" s="19">
        <f>ROUND(ROUND(G45*AG54,0)*(1+AX35),0)+(ROUND(ROUND(S53*AG54,0)*(1+BB35),0))</f>
        <v>807</v>
      </c>
      <c r="BE53" s="41"/>
    </row>
    <row r="54" spans="1:57" s="20" customFormat="1" ht="17.100000000000001" customHeight="1" x14ac:dyDescent="0.15">
      <c r="A54" s="7">
        <v>11</v>
      </c>
      <c r="B54" s="8">
        <v>1350</v>
      </c>
      <c r="C54" s="9" t="s">
        <v>1095</v>
      </c>
      <c r="D54" s="77"/>
      <c r="E54" s="78"/>
      <c r="F54" s="78"/>
      <c r="G54" s="78"/>
      <c r="H54" s="80"/>
      <c r="I54" s="80"/>
      <c r="J54" s="80"/>
      <c r="K54" s="23"/>
      <c r="L54" s="23"/>
      <c r="M54" s="23"/>
      <c r="N54" s="24"/>
      <c r="O54" s="84"/>
      <c r="P54" s="81"/>
      <c r="Q54" s="81"/>
      <c r="R54" s="81"/>
      <c r="S54" s="81"/>
      <c r="T54" s="81"/>
      <c r="U54" s="81"/>
      <c r="V54" s="81"/>
      <c r="W54" s="81"/>
      <c r="X54" s="81"/>
      <c r="Y54" s="90"/>
      <c r="Z54" s="121" t="s">
        <v>166</v>
      </c>
      <c r="AA54" s="122"/>
      <c r="AB54" s="122"/>
      <c r="AC54" s="122"/>
      <c r="AD54" s="122"/>
      <c r="AE54" s="122"/>
      <c r="AF54" s="25" t="s">
        <v>720</v>
      </c>
      <c r="AG54" s="158">
        <v>0.7</v>
      </c>
      <c r="AH54" s="159"/>
      <c r="AI54" s="60" t="s">
        <v>796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5" t="s">
        <v>719</v>
      </c>
      <c r="AT54" s="158">
        <v>1</v>
      </c>
      <c r="AU54" s="159"/>
      <c r="AV54" s="102"/>
      <c r="AW54" s="103"/>
      <c r="AX54" s="103"/>
      <c r="AY54" s="104"/>
      <c r="AZ54" s="102"/>
      <c r="BA54" s="103"/>
      <c r="BB54" s="103"/>
      <c r="BC54" s="104"/>
      <c r="BD54" s="19">
        <f>ROUND(ROUND(ROUND(G45*AG54,0)*AT54,0)*(1+AX35),0)+(ROUND(ROUND(ROUND(S53*AG54,0)*AT54,0)*(1+BB35),0))</f>
        <v>807</v>
      </c>
      <c r="BE54" s="41"/>
    </row>
    <row r="55" spans="1:57" s="20" customFormat="1" ht="17.100000000000001" customHeight="1" x14ac:dyDescent="0.15">
      <c r="A55" s="7">
        <v>11</v>
      </c>
      <c r="B55" s="8">
        <v>1351</v>
      </c>
      <c r="C55" s="9" t="s">
        <v>478</v>
      </c>
      <c r="D55" s="160" t="s">
        <v>543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6"/>
      <c r="O55" s="180" t="s">
        <v>1474</v>
      </c>
      <c r="P55" s="177"/>
      <c r="Q55" s="177"/>
      <c r="R55" s="177"/>
      <c r="S55" s="177"/>
      <c r="T55" s="177"/>
      <c r="U55" s="177"/>
      <c r="V55" s="177"/>
      <c r="W55" s="177"/>
      <c r="X55" s="177"/>
      <c r="Y55" s="72"/>
      <c r="Z55" s="17"/>
      <c r="AA55" s="17"/>
      <c r="AB55" s="17"/>
      <c r="AC55" s="17"/>
      <c r="AD55" s="40"/>
      <c r="AE55" s="40"/>
      <c r="AF55" s="17"/>
      <c r="AG55" s="64"/>
      <c r="AH55" s="6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36"/>
      <c r="AT55" s="56"/>
      <c r="AU55" s="57"/>
      <c r="AV55" s="102"/>
      <c r="AW55" s="103"/>
      <c r="AX55" s="103"/>
      <c r="AY55" s="104"/>
      <c r="AZ55" s="102"/>
      <c r="BA55" s="103"/>
      <c r="BB55" s="103"/>
      <c r="BC55" s="104"/>
      <c r="BD55" s="19">
        <f>ROUND(G57*(1+AX35),0)+(ROUND(S57*(1+BB35),0))</f>
        <v>1077</v>
      </c>
      <c r="BE55" s="41"/>
    </row>
    <row r="56" spans="1:57" s="20" customFormat="1" ht="17.100000000000001" customHeight="1" x14ac:dyDescent="0.15">
      <c r="A56" s="7">
        <v>11</v>
      </c>
      <c r="B56" s="8">
        <v>1352</v>
      </c>
      <c r="C56" s="9" t="s">
        <v>1366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51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68"/>
      <c r="Z56" s="22"/>
      <c r="AA56" s="23"/>
      <c r="AB56" s="23"/>
      <c r="AC56" s="23"/>
      <c r="AD56" s="43"/>
      <c r="AE56" s="43"/>
      <c r="AF56" s="38"/>
      <c r="AG56" s="38"/>
      <c r="AH56" s="83"/>
      <c r="AI56" s="60" t="s">
        <v>796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5" t="s">
        <v>719</v>
      </c>
      <c r="AT56" s="158">
        <v>1</v>
      </c>
      <c r="AU56" s="159"/>
      <c r="AV56" s="102"/>
      <c r="AW56" s="103"/>
      <c r="AX56" s="103"/>
      <c r="AY56" s="104"/>
      <c r="AZ56" s="102"/>
      <c r="BA56" s="103"/>
      <c r="BB56" s="103"/>
      <c r="BC56" s="104"/>
      <c r="BD56" s="19">
        <f>ROUND(ROUND(G57*AT56,0)*(1+AX35),0)+(ROUND(ROUND(S57*AT56,0)*(1+BB35),0))</f>
        <v>1077</v>
      </c>
      <c r="BE56" s="41"/>
    </row>
    <row r="57" spans="1:57" s="20" customFormat="1" ht="17.100000000000001" customHeight="1" x14ac:dyDescent="0.15">
      <c r="A57" s="7">
        <v>11</v>
      </c>
      <c r="B57" s="8">
        <v>1353</v>
      </c>
      <c r="C57" s="9" t="s">
        <v>1450</v>
      </c>
      <c r="D57" s="75"/>
      <c r="E57" s="76"/>
      <c r="G57" s="176">
        <v>655</v>
      </c>
      <c r="H57" s="176"/>
      <c r="I57" s="15" t="s">
        <v>731</v>
      </c>
      <c r="J57" s="15"/>
      <c r="K57" s="27"/>
      <c r="L57" s="37"/>
      <c r="M57" s="37"/>
      <c r="N57" s="51"/>
      <c r="S57" s="176">
        <v>75</v>
      </c>
      <c r="T57" s="176"/>
      <c r="U57" s="15" t="s">
        <v>731</v>
      </c>
      <c r="W57" s="27"/>
      <c r="X57" s="37"/>
      <c r="Y57" s="37"/>
      <c r="Z57" s="119" t="s">
        <v>165</v>
      </c>
      <c r="AA57" s="120"/>
      <c r="AB57" s="120"/>
      <c r="AC57" s="120"/>
      <c r="AD57" s="120"/>
      <c r="AE57" s="120"/>
      <c r="AF57" s="15"/>
      <c r="AG57" s="27"/>
      <c r="AH57" s="67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36"/>
      <c r="AT57" s="56"/>
      <c r="AU57" s="57"/>
      <c r="AV57" s="102"/>
      <c r="AW57" s="103"/>
      <c r="AX57" s="103"/>
      <c r="AY57" s="104"/>
      <c r="AZ57" s="102"/>
      <c r="BA57" s="103"/>
      <c r="BB57" s="103"/>
      <c r="BC57" s="104"/>
      <c r="BD57" s="19">
        <f>ROUND(ROUND(G57*AG58,0)*(1+AX35),0)+(ROUND(ROUND(S57*AG58,0)*(1+BB35),0))</f>
        <v>755</v>
      </c>
      <c r="BE57" s="41"/>
    </row>
    <row r="58" spans="1:57" s="20" customFormat="1" ht="17.100000000000001" customHeight="1" x14ac:dyDescent="0.15">
      <c r="A58" s="7">
        <v>11</v>
      </c>
      <c r="B58" s="8">
        <v>1354</v>
      </c>
      <c r="C58" s="9" t="s">
        <v>475</v>
      </c>
      <c r="D58" s="75"/>
      <c r="E58" s="76"/>
      <c r="F58" s="76"/>
      <c r="M58" s="90"/>
      <c r="N58" s="2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90"/>
      <c r="Z58" s="121" t="s">
        <v>166</v>
      </c>
      <c r="AA58" s="122"/>
      <c r="AB58" s="122"/>
      <c r="AC58" s="122"/>
      <c r="AD58" s="122"/>
      <c r="AE58" s="122"/>
      <c r="AF58" s="25" t="s">
        <v>720</v>
      </c>
      <c r="AG58" s="158">
        <v>0.7</v>
      </c>
      <c r="AH58" s="159"/>
      <c r="AI58" s="60" t="s">
        <v>796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5" t="s">
        <v>719</v>
      </c>
      <c r="AT58" s="158">
        <v>1</v>
      </c>
      <c r="AU58" s="159"/>
      <c r="AV58" s="102"/>
      <c r="AW58" s="103"/>
      <c r="AX58" s="103"/>
      <c r="AY58" s="104"/>
      <c r="AZ58" s="102"/>
      <c r="BA58" s="103"/>
      <c r="BB58" s="103"/>
      <c r="BC58" s="104"/>
      <c r="BD58" s="19">
        <f>ROUND(ROUND(ROUND(G57*AG58,0)*AT58,0)*(1+AX35),0)+(ROUND(ROUND(ROUND(S57*AG58,0)*AT58,0)*(1+BB35),0))</f>
        <v>755</v>
      </c>
      <c r="BE58" s="41"/>
    </row>
    <row r="59" spans="1:57" s="20" customFormat="1" ht="17.100000000000001" customHeight="1" x14ac:dyDescent="0.15">
      <c r="A59" s="7">
        <v>11</v>
      </c>
      <c r="B59" s="8">
        <v>1355</v>
      </c>
      <c r="C59" s="9" t="s">
        <v>476</v>
      </c>
      <c r="D59" s="75"/>
      <c r="E59" s="76"/>
      <c r="F59" s="76"/>
      <c r="G59" s="76"/>
      <c r="H59" s="79"/>
      <c r="I59" s="79"/>
      <c r="J59" s="79"/>
      <c r="K59" s="15"/>
      <c r="L59" s="15"/>
      <c r="M59" s="15"/>
      <c r="N59" s="21"/>
      <c r="O59" s="180" t="s">
        <v>1475</v>
      </c>
      <c r="P59" s="177"/>
      <c r="Q59" s="177"/>
      <c r="R59" s="177"/>
      <c r="S59" s="177"/>
      <c r="T59" s="177"/>
      <c r="U59" s="177"/>
      <c r="V59" s="177"/>
      <c r="W59" s="177"/>
      <c r="X59" s="177"/>
      <c r="Y59" s="72"/>
      <c r="Z59" s="17"/>
      <c r="AA59" s="17"/>
      <c r="AB59" s="17"/>
      <c r="AC59" s="17"/>
      <c r="AD59" s="40"/>
      <c r="AE59" s="40"/>
      <c r="AF59" s="17"/>
      <c r="AG59" s="64"/>
      <c r="AH59" s="65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6"/>
      <c r="AT59" s="56"/>
      <c r="AU59" s="57"/>
      <c r="AV59" s="102"/>
      <c r="AW59" s="103"/>
      <c r="AX59" s="103"/>
      <c r="AY59" s="104"/>
      <c r="AZ59" s="102"/>
      <c r="BA59" s="103"/>
      <c r="BB59" s="103"/>
      <c r="BC59" s="104"/>
      <c r="BD59" s="19">
        <f>ROUND(G57*(1+AX35),0)+(ROUND(S61*(1+BB35),0))</f>
        <v>1171</v>
      </c>
      <c r="BE59" s="41"/>
    </row>
    <row r="60" spans="1:57" s="20" customFormat="1" ht="17.100000000000001" customHeight="1" x14ac:dyDescent="0.15">
      <c r="A60" s="7">
        <v>11</v>
      </c>
      <c r="B60" s="8">
        <v>1356</v>
      </c>
      <c r="C60" s="9" t="s">
        <v>1367</v>
      </c>
      <c r="D60" s="76"/>
      <c r="E60" s="76"/>
      <c r="F60" s="76"/>
      <c r="G60" s="76"/>
      <c r="H60" s="79"/>
      <c r="I60" s="79"/>
      <c r="J60" s="79"/>
      <c r="K60" s="15"/>
      <c r="L60" s="15"/>
      <c r="M60" s="15"/>
      <c r="N60" s="21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68"/>
      <c r="Z60" s="22"/>
      <c r="AA60" s="23"/>
      <c r="AB60" s="23"/>
      <c r="AC60" s="23"/>
      <c r="AD60" s="43"/>
      <c r="AE60" s="43"/>
      <c r="AF60" s="38"/>
      <c r="AG60" s="38"/>
      <c r="AH60" s="83"/>
      <c r="AI60" s="60" t="s">
        <v>796</v>
      </c>
      <c r="AJ60" s="23"/>
      <c r="AK60" s="23"/>
      <c r="AL60" s="23"/>
      <c r="AM60" s="23"/>
      <c r="AN60" s="23"/>
      <c r="AO60" s="23"/>
      <c r="AP60" s="23"/>
      <c r="AQ60" s="23"/>
      <c r="AR60" s="23"/>
      <c r="AS60" s="25" t="s">
        <v>719</v>
      </c>
      <c r="AT60" s="158">
        <v>1</v>
      </c>
      <c r="AU60" s="159"/>
      <c r="AV60" s="102"/>
      <c r="AW60" s="103"/>
      <c r="AX60" s="103"/>
      <c r="AY60" s="104"/>
      <c r="AZ60" s="102"/>
      <c r="BA60" s="103"/>
      <c r="BB60" s="103"/>
      <c r="BC60" s="104"/>
      <c r="BD60" s="19">
        <f>ROUND(ROUND(G57*AT60,0)*(1+AX35),0)+(ROUND(ROUND(S61*AT60,0)*(1+BB35),0))</f>
        <v>1171</v>
      </c>
      <c r="BE60" s="41"/>
    </row>
    <row r="61" spans="1:57" s="20" customFormat="1" ht="17.100000000000001" customHeight="1" x14ac:dyDescent="0.15">
      <c r="A61" s="7">
        <v>11</v>
      </c>
      <c r="B61" s="8">
        <v>1357</v>
      </c>
      <c r="C61" s="9" t="s">
        <v>1451</v>
      </c>
      <c r="D61" s="76"/>
      <c r="E61" s="76"/>
      <c r="F61" s="76"/>
      <c r="G61" s="76"/>
      <c r="H61" s="79"/>
      <c r="I61" s="79"/>
      <c r="J61" s="79"/>
      <c r="K61" s="15"/>
      <c r="L61" s="15"/>
      <c r="M61" s="15"/>
      <c r="N61" s="21"/>
      <c r="S61" s="176">
        <v>150</v>
      </c>
      <c r="T61" s="176"/>
      <c r="U61" s="15" t="s">
        <v>731</v>
      </c>
      <c r="W61" s="27"/>
      <c r="X61" s="37"/>
      <c r="Y61" s="37"/>
      <c r="Z61" s="119" t="s">
        <v>165</v>
      </c>
      <c r="AA61" s="120"/>
      <c r="AB61" s="120"/>
      <c r="AC61" s="120"/>
      <c r="AD61" s="120"/>
      <c r="AE61" s="120"/>
      <c r="AF61" s="15"/>
      <c r="AG61" s="27"/>
      <c r="AH61" s="67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6"/>
      <c r="AT61" s="56"/>
      <c r="AU61" s="57"/>
      <c r="AV61" s="102"/>
      <c r="AW61" s="103"/>
      <c r="AX61" s="103"/>
      <c r="AY61" s="104"/>
      <c r="AZ61" s="102"/>
      <c r="BA61" s="103"/>
      <c r="BB61" s="103"/>
      <c r="BC61" s="104"/>
      <c r="BD61" s="19">
        <f>ROUND(ROUND(G57*AG62,0)*(1+AX35),0)+(ROUND(ROUND(S61*AG62,0)*(1+BB35),0))</f>
        <v>820</v>
      </c>
      <c r="BE61" s="41"/>
    </row>
    <row r="62" spans="1:57" s="20" customFormat="1" ht="17.100000000000001" customHeight="1" x14ac:dyDescent="0.15">
      <c r="A62" s="7">
        <v>11</v>
      </c>
      <c r="B62" s="8">
        <v>1358</v>
      </c>
      <c r="C62" s="9" t="s">
        <v>477</v>
      </c>
      <c r="D62" s="77"/>
      <c r="E62" s="78"/>
      <c r="F62" s="78"/>
      <c r="G62" s="78"/>
      <c r="H62" s="80"/>
      <c r="I62" s="80"/>
      <c r="J62" s="80"/>
      <c r="K62" s="23"/>
      <c r="L62" s="23"/>
      <c r="M62" s="23"/>
      <c r="N62" s="24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90"/>
      <c r="Z62" s="121" t="s">
        <v>166</v>
      </c>
      <c r="AA62" s="122"/>
      <c r="AB62" s="122"/>
      <c r="AC62" s="122"/>
      <c r="AD62" s="122"/>
      <c r="AE62" s="122"/>
      <c r="AF62" s="25" t="s">
        <v>720</v>
      </c>
      <c r="AG62" s="158">
        <v>0.7</v>
      </c>
      <c r="AH62" s="159"/>
      <c r="AI62" s="60" t="s">
        <v>796</v>
      </c>
      <c r="AJ62" s="23"/>
      <c r="AK62" s="23"/>
      <c r="AL62" s="23"/>
      <c r="AM62" s="23"/>
      <c r="AN62" s="23"/>
      <c r="AO62" s="23"/>
      <c r="AP62" s="23"/>
      <c r="AQ62" s="23"/>
      <c r="AR62" s="23"/>
      <c r="AS62" s="25" t="s">
        <v>719</v>
      </c>
      <c r="AT62" s="158">
        <v>1</v>
      </c>
      <c r="AU62" s="159"/>
      <c r="AV62" s="102"/>
      <c r="AW62" s="103"/>
      <c r="AX62" s="103"/>
      <c r="AY62" s="104"/>
      <c r="AZ62" s="102"/>
      <c r="BA62" s="103"/>
      <c r="BB62" s="103"/>
      <c r="BC62" s="104"/>
      <c r="BD62" s="19">
        <f>ROUND(ROUND(ROUND(G57*AG62,0)*AT62,0)*(1+AX35),0)+(ROUND(ROUND(ROUND(S61*AG62,0)*AT62,0)*(1+BB35),0))</f>
        <v>820</v>
      </c>
      <c r="BE62" s="41"/>
    </row>
    <row r="63" spans="1:57" s="20" customFormat="1" ht="17.100000000000001" customHeight="1" x14ac:dyDescent="0.15">
      <c r="A63" s="7">
        <v>11</v>
      </c>
      <c r="B63" s="8">
        <v>1359</v>
      </c>
      <c r="C63" s="9" t="s">
        <v>480</v>
      </c>
      <c r="D63" s="160" t="s">
        <v>544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6"/>
      <c r="O63" s="180" t="s">
        <v>1474</v>
      </c>
      <c r="P63" s="177"/>
      <c r="Q63" s="177"/>
      <c r="R63" s="177"/>
      <c r="S63" s="177"/>
      <c r="T63" s="177"/>
      <c r="U63" s="177"/>
      <c r="V63" s="177"/>
      <c r="W63" s="177"/>
      <c r="X63" s="177"/>
      <c r="Y63" s="72"/>
      <c r="Z63" s="17"/>
      <c r="AA63" s="17"/>
      <c r="AB63" s="17"/>
      <c r="AC63" s="17"/>
      <c r="AD63" s="40"/>
      <c r="AE63" s="40"/>
      <c r="AF63" s="17"/>
      <c r="AG63" s="64"/>
      <c r="AH63" s="6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6"/>
      <c r="AT63" s="56"/>
      <c r="AU63" s="57"/>
      <c r="AV63" s="102"/>
      <c r="AW63" s="103"/>
      <c r="AX63" s="103"/>
      <c r="AY63" s="104"/>
      <c r="AZ63" s="102"/>
      <c r="BA63" s="103"/>
      <c r="BB63" s="103"/>
      <c r="BC63" s="104"/>
      <c r="BD63" s="19">
        <f>ROUND(G65*(1+AX35),0)+(ROUND(S65*(1+BB35),0))</f>
        <v>1189</v>
      </c>
      <c r="BE63" s="41"/>
    </row>
    <row r="64" spans="1:57" s="20" customFormat="1" ht="17.100000000000001" customHeight="1" x14ac:dyDescent="0.15">
      <c r="A64" s="7">
        <v>11</v>
      </c>
      <c r="B64" s="8">
        <v>1360</v>
      </c>
      <c r="C64" s="9" t="s">
        <v>1368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51"/>
      <c r="O64" s="178"/>
      <c r="P64" s="179"/>
      <c r="Q64" s="179"/>
      <c r="R64" s="179"/>
      <c r="S64" s="179"/>
      <c r="T64" s="179"/>
      <c r="U64" s="179"/>
      <c r="V64" s="179"/>
      <c r="W64" s="179"/>
      <c r="X64" s="179"/>
      <c r="Y64" s="68"/>
      <c r="Z64" s="22"/>
      <c r="AA64" s="23"/>
      <c r="AB64" s="23"/>
      <c r="AC64" s="23"/>
      <c r="AD64" s="43"/>
      <c r="AE64" s="43"/>
      <c r="AF64" s="38"/>
      <c r="AG64" s="38"/>
      <c r="AH64" s="83"/>
      <c r="AI64" s="60" t="s">
        <v>796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5" t="s">
        <v>719</v>
      </c>
      <c r="AT64" s="158">
        <v>1</v>
      </c>
      <c r="AU64" s="159"/>
      <c r="AV64" s="102"/>
      <c r="AW64" s="103"/>
      <c r="AX64" s="103"/>
      <c r="AY64" s="104"/>
      <c r="AZ64" s="102"/>
      <c r="BA64" s="103"/>
      <c r="BB64" s="103"/>
      <c r="BC64" s="104"/>
      <c r="BD64" s="19">
        <f>ROUND(ROUND(G65*AT64,0)*(1+AX35),0)+(ROUND(ROUND(S65*AT64,0)*(1+BB35),0))</f>
        <v>1189</v>
      </c>
      <c r="BE64" s="41"/>
    </row>
    <row r="65" spans="1:57" s="20" customFormat="1" ht="17.100000000000001" customHeight="1" x14ac:dyDescent="0.15">
      <c r="A65" s="7">
        <v>11</v>
      </c>
      <c r="B65" s="8">
        <v>1361</v>
      </c>
      <c r="C65" s="9" t="s">
        <v>1452</v>
      </c>
      <c r="D65" s="75"/>
      <c r="E65" s="76"/>
      <c r="G65" s="176">
        <v>730</v>
      </c>
      <c r="H65" s="176"/>
      <c r="I65" s="15" t="s">
        <v>731</v>
      </c>
      <c r="J65" s="15"/>
      <c r="K65" s="27"/>
      <c r="L65" s="37"/>
      <c r="M65" s="37"/>
      <c r="N65" s="51"/>
      <c r="S65" s="176">
        <v>75</v>
      </c>
      <c r="T65" s="176"/>
      <c r="U65" s="15" t="s">
        <v>731</v>
      </c>
      <c r="W65" s="27"/>
      <c r="X65" s="37"/>
      <c r="Y65" s="37"/>
      <c r="Z65" s="119" t="s">
        <v>165</v>
      </c>
      <c r="AA65" s="120"/>
      <c r="AB65" s="120"/>
      <c r="AC65" s="120"/>
      <c r="AD65" s="120"/>
      <c r="AE65" s="120"/>
      <c r="AF65" s="15"/>
      <c r="AG65" s="27"/>
      <c r="AH65" s="67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36"/>
      <c r="AT65" s="56"/>
      <c r="AU65" s="57"/>
      <c r="AV65" s="102"/>
      <c r="AW65" s="103"/>
      <c r="AX65" s="103"/>
      <c r="AY65" s="104"/>
      <c r="AZ65" s="102"/>
      <c r="BA65" s="103"/>
      <c r="BB65" s="103"/>
      <c r="BC65" s="104"/>
      <c r="BD65" s="19">
        <f>ROUND(ROUND(G65*AG66,0)*(1+AX35),0)+(ROUND(ROUND(S65*AG66,0)*(1+BB35),0))</f>
        <v>833</v>
      </c>
      <c r="BE65" s="41"/>
    </row>
    <row r="66" spans="1:57" s="20" customFormat="1" ht="17.100000000000001" customHeight="1" x14ac:dyDescent="0.15">
      <c r="A66" s="7">
        <v>11</v>
      </c>
      <c r="B66" s="8">
        <v>1362</v>
      </c>
      <c r="C66" s="9" t="s">
        <v>479</v>
      </c>
      <c r="D66" s="77"/>
      <c r="E66" s="78"/>
      <c r="F66" s="78"/>
      <c r="G66" s="38"/>
      <c r="H66" s="38"/>
      <c r="I66" s="38"/>
      <c r="J66" s="38"/>
      <c r="K66" s="38"/>
      <c r="L66" s="38"/>
      <c r="M66" s="25"/>
      <c r="N66" s="24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91"/>
      <c r="Z66" s="121" t="s">
        <v>166</v>
      </c>
      <c r="AA66" s="122"/>
      <c r="AB66" s="122"/>
      <c r="AC66" s="122"/>
      <c r="AD66" s="122"/>
      <c r="AE66" s="122"/>
      <c r="AF66" s="25" t="s">
        <v>720</v>
      </c>
      <c r="AG66" s="158">
        <v>0.7</v>
      </c>
      <c r="AH66" s="159"/>
      <c r="AI66" s="60" t="s">
        <v>796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5" t="s">
        <v>719</v>
      </c>
      <c r="AT66" s="158">
        <v>1</v>
      </c>
      <c r="AU66" s="159"/>
      <c r="AV66" s="105"/>
      <c r="AW66" s="106"/>
      <c r="AX66" s="106"/>
      <c r="AY66" s="107"/>
      <c r="AZ66" s="105"/>
      <c r="BA66" s="106"/>
      <c r="BB66" s="106"/>
      <c r="BC66" s="107"/>
      <c r="BD66" s="26">
        <f>ROUND(ROUND(ROUND(G65*AG66,0)*AT66,0)*(1+AX35),0)+(ROUND(ROUND(ROUND(S65*AG66,0)*AT66,0)*(1+BB35),0))</f>
        <v>833</v>
      </c>
      <c r="BE66" s="58"/>
    </row>
    <row r="67" spans="1:57" ht="17.100000000000001" customHeight="1" x14ac:dyDescent="0.15">
      <c r="A67" s="1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57" ht="17.100000000000001" customHeight="1" x14ac:dyDescent="0.15">
      <c r="A68" s="1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57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15"/>
      <c r="J69" s="44"/>
      <c r="K69" s="15"/>
      <c r="L69" s="15"/>
      <c r="M69" s="15"/>
      <c r="N69" s="1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15"/>
      <c r="AA69" s="15"/>
      <c r="AB69" s="15"/>
      <c r="AC69" s="15"/>
      <c r="AD69" s="15"/>
      <c r="AE69" s="27"/>
      <c r="AF69" s="15"/>
      <c r="AG69" s="37"/>
      <c r="AH69" s="42"/>
      <c r="AI69" s="15"/>
      <c r="AJ69" s="15"/>
      <c r="AK69" s="15"/>
      <c r="AL69" s="37"/>
      <c r="AM69" s="42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6"/>
      <c r="BE69" s="34"/>
    </row>
    <row r="70" spans="1:57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5"/>
      <c r="AA70" s="15"/>
      <c r="AB70" s="15"/>
      <c r="AC70" s="15"/>
      <c r="AD70" s="15"/>
      <c r="AE70" s="27"/>
      <c r="AF70" s="15"/>
      <c r="AG70" s="27"/>
      <c r="AH70" s="42"/>
      <c r="AI70" s="15"/>
      <c r="AJ70" s="15"/>
      <c r="AK70" s="15"/>
      <c r="AL70" s="37"/>
      <c r="AM70" s="42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6"/>
      <c r="BE70" s="34"/>
    </row>
    <row r="71" spans="1:57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5"/>
      <c r="AA71" s="15"/>
      <c r="AB71" s="15"/>
      <c r="AC71" s="15"/>
      <c r="AD71" s="15"/>
      <c r="AE71" s="27"/>
      <c r="AF71" s="15"/>
      <c r="AG71" s="27"/>
      <c r="AH71" s="42"/>
      <c r="AI71" s="15"/>
      <c r="AJ71" s="15"/>
      <c r="AK71" s="15"/>
      <c r="AL71" s="14"/>
      <c r="AM71" s="14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46"/>
      <c r="BE71" s="34"/>
    </row>
    <row r="72" spans="1:57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15"/>
      <c r="AA72" s="15"/>
      <c r="AB72" s="15"/>
      <c r="AC72" s="15"/>
      <c r="AD72" s="47"/>
      <c r="AE72" s="48"/>
      <c r="AF72" s="34"/>
      <c r="AG72" s="48"/>
      <c r="AH72" s="42"/>
      <c r="AI72" s="15"/>
      <c r="AJ72" s="15"/>
      <c r="AK72" s="15"/>
      <c r="AL72" s="37"/>
      <c r="AM72" s="42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6"/>
      <c r="BE72" s="34"/>
    </row>
    <row r="73" spans="1:57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15"/>
      <c r="AA73" s="15"/>
      <c r="AB73" s="15"/>
      <c r="AC73" s="15"/>
      <c r="AD73" s="27"/>
      <c r="AE73" s="49"/>
      <c r="AF73" s="15"/>
      <c r="AG73" s="27"/>
      <c r="AH73" s="42"/>
      <c r="AI73" s="15"/>
      <c r="AJ73" s="15"/>
      <c r="AK73" s="15"/>
      <c r="AL73" s="37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/>
      <c r="BE73" s="34"/>
    </row>
    <row r="74" spans="1:57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15"/>
      <c r="AA74" s="15"/>
      <c r="AB74" s="15"/>
      <c r="AC74" s="15"/>
      <c r="AD74" s="15"/>
      <c r="AE74" s="27"/>
      <c r="AF74" s="15"/>
      <c r="AG74" s="27"/>
      <c r="AH74" s="42"/>
      <c r="AI74" s="15"/>
      <c r="AJ74" s="15"/>
      <c r="AK74" s="15"/>
      <c r="AL74" s="14"/>
      <c r="AM74" s="14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46"/>
      <c r="BE74" s="34"/>
    </row>
    <row r="75" spans="1:57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5"/>
      <c r="AA75" s="15"/>
      <c r="AB75" s="15"/>
      <c r="AC75" s="15"/>
      <c r="AD75" s="15"/>
      <c r="AE75" s="27"/>
      <c r="AF75" s="15"/>
      <c r="AG75" s="37"/>
      <c r="AH75" s="42"/>
      <c r="AI75" s="15"/>
      <c r="AJ75" s="15"/>
      <c r="AK75" s="15"/>
      <c r="AL75" s="37"/>
      <c r="AM75" s="42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6"/>
      <c r="BE75" s="34"/>
    </row>
    <row r="76" spans="1:57" ht="17.100000000000001" customHeight="1" x14ac:dyDescent="0.15"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1:57" ht="17.100000000000001" customHeight="1" x14ac:dyDescent="0.15"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57" ht="17.100000000000001" customHeight="1" x14ac:dyDescent="0.15"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57" ht="17.100000000000001" customHeight="1" x14ac:dyDescent="0.15"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57" ht="17.100000000000001" customHeight="1" x14ac:dyDescent="0.15"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5:25" ht="17.100000000000001" customHeight="1" x14ac:dyDescent="0.1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5:25" ht="17.100000000000001" customHeight="1" x14ac:dyDescent="0.15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5:25" ht="17.100000000000001" customHeight="1" x14ac:dyDescent="0.15"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</sheetData>
  <sheetProtection password="CB5D" sheet="1" objects="1" scenarios="1"/>
  <mergeCells count="90">
    <mergeCell ref="O7:X8"/>
    <mergeCell ref="O51:X52"/>
    <mergeCell ref="O47:X48"/>
    <mergeCell ref="O43:X44"/>
    <mergeCell ref="O39:X40"/>
    <mergeCell ref="S17:T17"/>
    <mergeCell ref="S21:T21"/>
    <mergeCell ref="O23:X24"/>
    <mergeCell ref="O19:X20"/>
    <mergeCell ref="O15:X16"/>
    <mergeCell ref="D63:M64"/>
    <mergeCell ref="O63:X64"/>
    <mergeCell ref="O59:X60"/>
    <mergeCell ref="O55:X56"/>
    <mergeCell ref="AX35:AY35"/>
    <mergeCell ref="BB35:BC35"/>
    <mergeCell ref="AV33:AY34"/>
    <mergeCell ref="AZ33:BC34"/>
    <mergeCell ref="AB5:AE5"/>
    <mergeCell ref="D7:M8"/>
    <mergeCell ref="D27:M28"/>
    <mergeCell ref="O35:X36"/>
    <mergeCell ref="O31:X32"/>
    <mergeCell ref="O27:X28"/>
    <mergeCell ref="AG22:AH22"/>
    <mergeCell ref="AT22:AU22"/>
    <mergeCell ref="AT44:AU44"/>
    <mergeCell ref="AG38:AH38"/>
    <mergeCell ref="AT38:AU38"/>
    <mergeCell ref="AT40:AU40"/>
    <mergeCell ref="AG42:AH42"/>
    <mergeCell ref="AT42:AU42"/>
    <mergeCell ref="AG34:AH34"/>
    <mergeCell ref="AT28:AU28"/>
    <mergeCell ref="AG18:AH18"/>
    <mergeCell ref="AT18:AU18"/>
    <mergeCell ref="AT20:AU20"/>
    <mergeCell ref="G9:H9"/>
    <mergeCell ref="AT12:AU12"/>
    <mergeCell ref="AG14:AH14"/>
    <mergeCell ref="AT14:AU14"/>
    <mergeCell ref="S9:T9"/>
    <mergeCell ref="S13:T13"/>
    <mergeCell ref="O11:X12"/>
    <mergeCell ref="G57:H57"/>
    <mergeCell ref="S57:T57"/>
    <mergeCell ref="S33:T33"/>
    <mergeCell ref="S37:T37"/>
    <mergeCell ref="S45:T45"/>
    <mergeCell ref="S49:T49"/>
    <mergeCell ref="D55:M56"/>
    <mergeCell ref="S53:T53"/>
    <mergeCell ref="D43:M44"/>
    <mergeCell ref="AG46:AH46"/>
    <mergeCell ref="AT46:AU46"/>
    <mergeCell ref="AG30:AH30"/>
    <mergeCell ref="AT30:AU30"/>
    <mergeCell ref="AT36:AU36"/>
    <mergeCell ref="G29:H29"/>
    <mergeCell ref="G45:H45"/>
    <mergeCell ref="AG54:AH54"/>
    <mergeCell ref="AT54:AU54"/>
    <mergeCell ref="AT8:AU8"/>
    <mergeCell ref="AT10:AU10"/>
    <mergeCell ref="AG10:AH10"/>
    <mergeCell ref="AT48:AU48"/>
    <mergeCell ref="AT16:AU16"/>
    <mergeCell ref="AT32:AU32"/>
    <mergeCell ref="AT34:AU34"/>
    <mergeCell ref="AT52:AU52"/>
    <mergeCell ref="AT56:AU56"/>
    <mergeCell ref="AG50:AH50"/>
    <mergeCell ref="AT50:AU50"/>
    <mergeCell ref="AG66:AH66"/>
    <mergeCell ref="AT66:AU66"/>
    <mergeCell ref="AG58:AH58"/>
    <mergeCell ref="AT58:AU58"/>
    <mergeCell ref="AT60:AU60"/>
    <mergeCell ref="AG62:AH62"/>
    <mergeCell ref="AT62:AU62"/>
    <mergeCell ref="G65:H65"/>
    <mergeCell ref="AT24:AU24"/>
    <mergeCell ref="AG26:AH26"/>
    <mergeCell ref="AT26:AU26"/>
    <mergeCell ref="S29:T29"/>
    <mergeCell ref="AT64:AU64"/>
    <mergeCell ref="S65:T65"/>
    <mergeCell ref="S61:T61"/>
    <mergeCell ref="S25:T25"/>
    <mergeCell ref="S41:T41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48" firstPageNumber="4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zoomScaleNormal="100" zoomScaleSheetLayoutView="75" workbookViewId="0"/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173</v>
      </c>
    </row>
    <row r="5" spans="1:54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84" t="s">
        <v>800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1052</v>
      </c>
      <c r="J6" s="94"/>
      <c r="K6" s="96"/>
      <c r="L6" s="96"/>
      <c r="M6" s="96"/>
      <c r="N6" s="97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1363</v>
      </c>
      <c r="C7" s="9" t="s">
        <v>236</v>
      </c>
      <c r="D7" s="160" t="s">
        <v>319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207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99"/>
      <c r="AW7" s="100"/>
      <c r="AX7" s="100"/>
      <c r="AY7" s="101"/>
      <c r="AZ7" s="19">
        <f>ROUND(ROUND(G9*(1+AX35),0)+V9,0)</f>
        <v>458</v>
      </c>
      <c r="BA7" s="69" t="s">
        <v>100</v>
      </c>
    </row>
    <row r="8" spans="1:54" s="20" customFormat="1" ht="17.100000000000001" customHeight="1" x14ac:dyDescent="0.15">
      <c r="A8" s="7">
        <v>11</v>
      </c>
      <c r="B8" s="8">
        <v>1364</v>
      </c>
      <c r="C8" s="9" t="s">
        <v>1033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796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719</v>
      </c>
      <c r="AT8" s="158">
        <v>1</v>
      </c>
      <c r="AU8" s="159"/>
      <c r="AV8" s="102"/>
      <c r="AW8" s="103"/>
      <c r="AX8" s="103"/>
      <c r="AY8" s="104"/>
      <c r="AZ8" s="19">
        <f>ROUND(ROUND(G9*AT8,0)*(1+AX35),0)+(ROUND(V9*AT8,0))</f>
        <v>458</v>
      </c>
      <c r="BA8" s="41"/>
    </row>
    <row r="9" spans="1:54" s="20" customFormat="1" ht="17.100000000000001" customHeight="1" x14ac:dyDescent="0.15">
      <c r="A9" s="7">
        <v>11</v>
      </c>
      <c r="B9" s="8">
        <v>1365</v>
      </c>
      <c r="C9" s="9" t="s">
        <v>1454</v>
      </c>
      <c r="D9" s="75"/>
      <c r="E9" s="76"/>
      <c r="G9" s="176">
        <v>230</v>
      </c>
      <c r="H9" s="176"/>
      <c r="I9" s="15" t="s">
        <v>731</v>
      </c>
      <c r="J9" s="15"/>
      <c r="K9" s="27"/>
      <c r="N9" s="51"/>
      <c r="V9" s="176">
        <v>170</v>
      </c>
      <c r="W9" s="176"/>
      <c r="X9" s="15" t="s">
        <v>731</v>
      </c>
      <c r="Y9" s="15"/>
      <c r="Z9" s="119" t="s">
        <v>165</v>
      </c>
      <c r="AA9" s="120"/>
      <c r="AB9" s="120"/>
      <c r="AC9" s="120"/>
      <c r="AD9" s="120"/>
      <c r="AE9" s="120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02"/>
      <c r="AW9" s="103"/>
      <c r="AX9" s="103"/>
      <c r="AY9" s="104"/>
      <c r="AZ9" s="19">
        <f>ROUND(ROUND(G9*AG10,0)*(1+AX35),0)+(ROUND(V9*AG10,0))</f>
        <v>320</v>
      </c>
      <c r="BA9" s="41"/>
    </row>
    <row r="10" spans="1:54" s="20" customFormat="1" ht="17.100000000000001" customHeight="1" x14ac:dyDescent="0.15">
      <c r="A10" s="7">
        <v>11</v>
      </c>
      <c r="B10" s="8">
        <v>1366</v>
      </c>
      <c r="C10" s="9" t="s">
        <v>233</v>
      </c>
      <c r="D10" s="75"/>
      <c r="E10" s="76"/>
      <c r="F10" s="76"/>
      <c r="M10" s="90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121" t="s">
        <v>166</v>
      </c>
      <c r="AA10" s="122"/>
      <c r="AB10" s="122"/>
      <c r="AC10" s="122"/>
      <c r="AD10" s="122"/>
      <c r="AE10" s="122"/>
      <c r="AF10" s="25" t="s">
        <v>720</v>
      </c>
      <c r="AG10" s="158">
        <v>0.7</v>
      </c>
      <c r="AH10" s="159"/>
      <c r="AI10" s="60" t="s">
        <v>795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719</v>
      </c>
      <c r="AT10" s="158">
        <v>1</v>
      </c>
      <c r="AU10" s="159"/>
      <c r="AV10" s="102"/>
      <c r="AW10" s="103"/>
      <c r="AX10" s="103"/>
      <c r="AY10" s="104"/>
      <c r="AZ10" s="19">
        <f>ROUND(ROUND(ROUND(G9*AG10,0)*AT10,0)*(1+AX35),0)+(ROUND(ROUND(V9*AG10,0)*AT10,0))</f>
        <v>320</v>
      </c>
      <c r="BA10" s="41"/>
    </row>
    <row r="11" spans="1:54" s="20" customFormat="1" ht="17.100000000000001" customHeight="1" x14ac:dyDescent="0.15">
      <c r="A11" s="7">
        <v>11</v>
      </c>
      <c r="B11" s="8">
        <v>1367</v>
      </c>
      <c r="C11" s="9" t="s">
        <v>481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208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/>
      <c r="AW11" s="103"/>
      <c r="AX11" s="103"/>
      <c r="AY11" s="104"/>
      <c r="AZ11" s="19">
        <f>ROUND(ROUND(G9*(1+AX35),0)+V13,0)</f>
        <v>638</v>
      </c>
      <c r="BA11" s="41"/>
    </row>
    <row r="12" spans="1:54" s="20" customFormat="1" ht="17.100000000000001" customHeight="1" x14ac:dyDescent="0.15">
      <c r="A12" s="7">
        <v>11</v>
      </c>
      <c r="B12" s="8">
        <v>1368</v>
      </c>
      <c r="C12" s="9" t="s">
        <v>1041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796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719</v>
      </c>
      <c r="AT12" s="158">
        <v>1</v>
      </c>
      <c r="AU12" s="159"/>
      <c r="AV12" s="102"/>
      <c r="AW12" s="103"/>
      <c r="AX12" s="103"/>
      <c r="AY12" s="104"/>
      <c r="AZ12" s="19">
        <f>ROUND(ROUND(G9*AT12,0)*(1+AX35),0)+(ROUND(V13*AT12,0))</f>
        <v>638</v>
      </c>
      <c r="BA12" s="41"/>
    </row>
    <row r="13" spans="1:54" s="20" customFormat="1" ht="17.100000000000001" customHeight="1" x14ac:dyDescent="0.15">
      <c r="A13" s="7">
        <v>11</v>
      </c>
      <c r="B13" s="8">
        <v>1369</v>
      </c>
      <c r="C13" s="9" t="s">
        <v>977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V13" s="176">
        <v>350</v>
      </c>
      <c r="W13" s="176"/>
      <c r="X13" s="15" t="s">
        <v>731</v>
      </c>
      <c r="Y13" s="15"/>
      <c r="Z13" s="119" t="s">
        <v>165</v>
      </c>
      <c r="AA13" s="120"/>
      <c r="AB13" s="120"/>
      <c r="AC13" s="120"/>
      <c r="AD13" s="120"/>
      <c r="AE13" s="120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102"/>
      <c r="AW13" s="103"/>
      <c r="AX13" s="103"/>
      <c r="AY13" s="104"/>
      <c r="AZ13" s="19">
        <f>ROUND(ROUND(G9*AG14,0)*(1+AX35),0)+(ROUND(V13*AG14,0))</f>
        <v>446</v>
      </c>
      <c r="BA13" s="41"/>
    </row>
    <row r="14" spans="1:54" s="20" customFormat="1" ht="17.100000000000001" customHeight="1" x14ac:dyDescent="0.15">
      <c r="A14" s="7">
        <v>11</v>
      </c>
      <c r="B14" s="8">
        <v>1370</v>
      </c>
      <c r="C14" s="9" t="s">
        <v>482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121" t="s">
        <v>166</v>
      </c>
      <c r="AA14" s="122"/>
      <c r="AB14" s="122"/>
      <c r="AC14" s="122"/>
      <c r="AD14" s="122"/>
      <c r="AE14" s="122"/>
      <c r="AF14" s="25" t="s">
        <v>720</v>
      </c>
      <c r="AG14" s="158">
        <v>0.7</v>
      </c>
      <c r="AH14" s="159"/>
      <c r="AI14" s="60" t="s">
        <v>796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719</v>
      </c>
      <c r="AT14" s="158">
        <v>1</v>
      </c>
      <c r="AU14" s="159"/>
      <c r="AV14" s="102"/>
      <c r="AW14" s="103"/>
      <c r="AX14" s="103"/>
      <c r="AY14" s="104"/>
      <c r="AZ14" s="19">
        <f>ROUND(ROUND(ROUND(G9*AG14,0)*AT14,0)*(1+AX35),0)+(ROUND(ROUND(V13*AG14,0)*AT14,0))</f>
        <v>446</v>
      </c>
      <c r="BA14" s="41"/>
    </row>
    <row r="15" spans="1:54" s="20" customFormat="1" ht="17.100000000000001" customHeight="1" x14ac:dyDescent="0.15">
      <c r="A15" s="7">
        <v>11</v>
      </c>
      <c r="B15" s="8">
        <v>1371</v>
      </c>
      <c r="C15" s="9" t="s">
        <v>234</v>
      </c>
      <c r="D15" s="76"/>
      <c r="E15" s="76"/>
      <c r="F15" s="76"/>
      <c r="G15" s="76"/>
      <c r="H15" s="79"/>
      <c r="I15" s="79"/>
      <c r="J15" s="79"/>
      <c r="K15" s="15"/>
      <c r="L15" s="15"/>
      <c r="M15" s="15"/>
      <c r="N15" s="15"/>
      <c r="O15" s="180" t="s">
        <v>209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102"/>
      <c r="AW15" s="103"/>
      <c r="AX15" s="103"/>
      <c r="AY15" s="104"/>
      <c r="AZ15" s="19">
        <f>ROUND(ROUND(G9*(1+AX35),0)+V17,0)</f>
        <v>713</v>
      </c>
      <c r="BA15" s="41"/>
    </row>
    <row r="16" spans="1:54" s="20" customFormat="1" ht="17.100000000000001" customHeight="1" x14ac:dyDescent="0.15">
      <c r="A16" s="7">
        <v>11</v>
      </c>
      <c r="B16" s="8">
        <v>1372</v>
      </c>
      <c r="C16" s="9" t="s">
        <v>1042</v>
      </c>
      <c r="D16" s="76"/>
      <c r="E16" s="76"/>
      <c r="F16" s="76"/>
      <c r="G16" s="76"/>
      <c r="H16" s="79"/>
      <c r="I16" s="79"/>
      <c r="J16" s="79"/>
      <c r="K16" s="15"/>
      <c r="L16" s="15"/>
      <c r="M16" s="15"/>
      <c r="N16" s="15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796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719</v>
      </c>
      <c r="AT16" s="158">
        <v>1</v>
      </c>
      <c r="AU16" s="159"/>
      <c r="AV16" s="102"/>
      <c r="AW16" s="103"/>
      <c r="AX16" s="103"/>
      <c r="AY16" s="104"/>
      <c r="AZ16" s="19">
        <f>ROUND(ROUND(G9*AT16,0)*(1+AX35),0)+(ROUND(V17*AT16,0))</f>
        <v>713</v>
      </c>
      <c r="BA16" s="41"/>
    </row>
    <row r="17" spans="1:53" s="20" customFormat="1" ht="17.100000000000001" customHeight="1" x14ac:dyDescent="0.15">
      <c r="A17" s="7">
        <v>11</v>
      </c>
      <c r="B17" s="8">
        <v>1373</v>
      </c>
      <c r="C17" s="9" t="s">
        <v>1297</v>
      </c>
      <c r="D17" s="76"/>
      <c r="E17" s="76"/>
      <c r="F17" s="76"/>
      <c r="G17" s="76"/>
      <c r="H17" s="79"/>
      <c r="I17" s="79"/>
      <c r="J17" s="79"/>
      <c r="K17" s="15"/>
      <c r="L17" s="15"/>
      <c r="M17" s="15"/>
      <c r="N17" s="15"/>
      <c r="O17" s="53"/>
      <c r="V17" s="176">
        <v>425</v>
      </c>
      <c r="W17" s="176"/>
      <c r="X17" s="15" t="s">
        <v>731</v>
      </c>
      <c r="Y17" s="15"/>
      <c r="Z17" s="119" t="s">
        <v>165</v>
      </c>
      <c r="AA17" s="120"/>
      <c r="AB17" s="120"/>
      <c r="AC17" s="120"/>
      <c r="AD17" s="120"/>
      <c r="AE17" s="120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102"/>
      <c r="AW17" s="103"/>
      <c r="AX17" s="103"/>
      <c r="AY17" s="104"/>
      <c r="AZ17" s="19">
        <f>ROUND(ROUND(G9*AG18,0)*(1+AX35),0)+(ROUND(V17*AG18,0))</f>
        <v>499</v>
      </c>
      <c r="BA17" s="41"/>
    </row>
    <row r="18" spans="1:53" s="20" customFormat="1" ht="17.100000000000001" customHeight="1" x14ac:dyDescent="0.15">
      <c r="A18" s="7">
        <v>11</v>
      </c>
      <c r="B18" s="8">
        <v>1374</v>
      </c>
      <c r="C18" s="9" t="s">
        <v>235</v>
      </c>
      <c r="D18" s="76"/>
      <c r="E18" s="76"/>
      <c r="F18" s="76"/>
      <c r="G18" s="76"/>
      <c r="H18" s="79"/>
      <c r="I18" s="79"/>
      <c r="J18" s="79"/>
      <c r="K18" s="15"/>
      <c r="L18" s="15"/>
      <c r="M18" s="15"/>
      <c r="N18" s="15"/>
      <c r="O18" s="84"/>
      <c r="P18" s="81"/>
      <c r="Q18" s="81"/>
      <c r="R18" s="81"/>
      <c r="S18" s="81"/>
      <c r="T18" s="81"/>
      <c r="U18" s="81"/>
      <c r="V18" s="81"/>
      <c r="W18" s="81"/>
      <c r="X18" s="81"/>
      <c r="Y18" s="82"/>
      <c r="Z18" s="121" t="s">
        <v>166</v>
      </c>
      <c r="AA18" s="122"/>
      <c r="AB18" s="122"/>
      <c r="AC18" s="122"/>
      <c r="AD18" s="122"/>
      <c r="AE18" s="122"/>
      <c r="AF18" s="25" t="s">
        <v>720</v>
      </c>
      <c r="AG18" s="158">
        <v>0.7</v>
      </c>
      <c r="AH18" s="159"/>
      <c r="AI18" s="60" t="s">
        <v>796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719</v>
      </c>
      <c r="AT18" s="158">
        <v>1</v>
      </c>
      <c r="AU18" s="159"/>
      <c r="AV18" s="102"/>
      <c r="AW18" s="103"/>
      <c r="AX18" s="103"/>
      <c r="AY18" s="104"/>
      <c r="AZ18" s="19">
        <f>ROUND(ROUND(ROUND(G9*AG18,0)*AT18,0)*(1+AX35),0)+(ROUND(ROUND(V17*AG18,0)*AT18,0))</f>
        <v>499</v>
      </c>
      <c r="BA18" s="41"/>
    </row>
    <row r="19" spans="1:53" s="20" customFormat="1" ht="17.100000000000001" customHeight="1" x14ac:dyDescent="0.15">
      <c r="A19" s="7">
        <v>11</v>
      </c>
      <c r="B19" s="8">
        <v>1375</v>
      </c>
      <c r="C19" s="9" t="s">
        <v>483</v>
      </c>
      <c r="D19" s="76"/>
      <c r="E19" s="76"/>
      <c r="F19" s="76"/>
      <c r="G19" s="76"/>
      <c r="H19" s="79"/>
      <c r="I19" s="79"/>
      <c r="J19" s="79"/>
      <c r="K19" s="15"/>
      <c r="L19" s="15"/>
      <c r="M19" s="15"/>
      <c r="N19" s="15"/>
      <c r="O19" s="180" t="s">
        <v>210</v>
      </c>
      <c r="P19" s="177"/>
      <c r="Q19" s="177"/>
      <c r="R19" s="177"/>
      <c r="S19" s="177"/>
      <c r="T19" s="177"/>
      <c r="U19" s="177"/>
      <c r="V19" s="177"/>
      <c r="W19" s="177"/>
      <c r="X19" s="177"/>
      <c r="Y19" s="72"/>
      <c r="Z19" s="17"/>
      <c r="AA19" s="17"/>
      <c r="AB19" s="17"/>
      <c r="AC19" s="17"/>
      <c r="AD19" s="40"/>
      <c r="AE19" s="40"/>
      <c r="AF19" s="17"/>
      <c r="AG19" s="64"/>
      <c r="AH19" s="65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36"/>
      <c r="AT19" s="56"/>
      <c r="AU19" s="57"/>
      <c r="AV19" s="102"/>
      <c r="AW19" s="103"/>
      <c r="AX19" s="103"/>
      <c r="AY19" s="104"/>
      <c r="AZ19" s="19">
        <f>ROUND(ROUND(G9*(1+AX35),0)+V21,0)</f>
        <v>788</v>
      </c>
      <c r="BA19" s="41"/>
    </row>
    <row r="20" spans="1:53" s="20" customFormat="1" ht="17.100000000000001" customHeight="1" x14ac:dyDescent="0.15">
      <c r="A20" s="7">
        <v>11</v>
      </c>
      <c r="B20" s="8">
        <v>1376</v>
      </c>
      <c r="C20" s="9" t="s">
        <v>1043</v>
      </c>
      <c r="D20" s="76"/>
      <c r="E20" s="76"/>
      <c r="F20" s="76"/>
      <c r="G20" s="76"/>
      <c r="H20" s="79"/>
      <c r="I20" s="79"/>
      <c r="J20" s="79"/>
      <c r="K20" s="15"/>
      <c r="L20" s="15"/>
      <c r="M20" s="15"/>
      <c r="N20" s="1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68"/>
      <c r="Z20" s="22"/>
      <c r="AA20" s="23"/>
      <c r="AB20" s="23"/>
      <c r="AC20" s="23"/>
      <c r="AD20" s="43"/>
      <c r="AE20" s="43"/>
      <c r="AF20" s="38"/>
      <c r="AG20" s="38"/>
      <c r="AH20" s="83"/>
      <c r="AI20" s="60" t="s">
        <v>796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5" t="s">
        <v>719</v>
      </c>
      <c r="AT20" s="158">
        <v>1</v>
      </c>
      <c r="AU20" s="159"/>
      <c r="AV20" s="102"/>
      <c r="AW20" s="103"/>
      <c r="AX20" s="103"/>
      <c r="AY20" s="104"/>
      <c r="AZ20" s="19">
        <f>ROUND(ROUND(G9*AT20,0)*(1+AX35),0)+(ROUND(V21*AT20,0))</f>
        <v>788</v>
      </c>
      <c r="BA20" s="41"/>
    </row>
    <row r="21" spans="1:53" s="20" customFormat="1" ht="17.100000000000001" customHeight="1" x14ac:dyDescent="0.15">
      <c r="A21" s="7">
        <v>11</v>
      </c>
      <c r="B21" s="8">
        <v>1377</v>
      </c>
      <c r="C21" s="9" t="s">
        <v>1298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15"/>
      <c r="O21" s="53"/>
      <c r="V21" s="176">
        <v>500</v>
      </c>
      <c r="W21" s="176"/>
      <c r="X21" s="15" t="s">
        <v>731</v>
      </c>
      <c r="Y21" s="15"/>
      <c r="Z21" s="119" t="s">
        <v>165</v>
      </c>
      <c r="AA21" s="120"/>
      <c r="AB21" s="120"/>
      <c r="AC21" s="120"/>
      <c r="AD21" s="120"/>
      <c r="AE21" s="120"/>
      <c r="AF21" s="15"/>
      <c r="AG21" s="27"/>
      <c r="AH21" s="6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36"/>
      <c r="AT21" s="56"/>
      <c r="AU21" s="57"/>
      <c r="AV21" s="102"/>
      <c r="AW21" s="103"/>
      <c r="AX21" s="103"/>
      <c r="AY21" s="104"/>
      <c r="AZ21" s="19">
        <f>ROUND(ROUND(G9*AG22,0)*(1+AX35),0)+(ROUND(V21*AG22,0))</f>
        <v>551</v>
      </c>
      <c r="BA21" s="41"/>
    </row>
    <row r="22" spans="1:53" s="20" customFormat="1" ht="17.100000000000001" customHeight="1" x14ac:dyDescent="0.15">
      <c r="A22" s="7">
        <v>11</v>
      </c>
      <c r="B22" s="8">
        <v>1378</v>
      </c>
      <c r="C22" s="9" t="s">
        <v>484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15"/>
      <c r="O22" s="84"/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121" t="s">
        <v>166</v>
      </c>
      <c r="AA22" s="122"/>
      <c r="AB22" s="122"/>
      <c r="AC22" s="122"/>
      <c r="AD22" s="122"/>
      <c r="AE22" s="122"/>
      <c r="AF22" s="25" t="s">
        <v>720</v>
      </c>
      <c r="AG22" s="158">
        <v>0.7</v>
      </c>
      <c r="AH22" s="159"/>
      <c r="AI22" s="60" t="s">
        <v>796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5" t="s">
        <v>719</v>
      </c>
      <c r="AT22" s="158">
        <v>1</v>
      </c>
      <c r="AU22" s="159"/>
      <c r="AV22" s="102"/>
      <c r="AW22" s="103"/>
      <c r="AX22" s="103"/>
      <c r="AY22" s="104"/>
      <c r="AZ22" s="19">
        <f>ROUND(ROUND(ROUND(G9*AG22,0)*AT22,0)*(1+AX35),0)+(ROUND(ROUND(V21*AG22,0)*AT22,0))</f>
        <v>551</v>
      </c>
      <c r="BA22" s="41"/>
    </row>
    <row r="23" spans="1:53" s="20" customFormat="1" ht="17.100000000000001" customHeight="1" x14ac:dyDescent="0.15">
      <c r="A23" s="7">
        <v>11</v>
      </c>
      <c r="B23" s="8">
        <v>1379</v>
      </c>
      <c r="C23" s="9" t="s">
        <v>485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15"/>
      <c r="O23" s="180" t="s">
        <v>211</v>
      </c>
      <c r="P23" s="177"/>
      <c r="Q23" s="177"/>
      <c r="R23" s="177"/>
      <c r="S23" s="177"/>
      <c r="T23" s="177"/>
      <c r="U23" s="177"/>
      <c r="V23" s="177"/>
      <c r="W23" s="177"/>
      <c r="X23" s="177"/>
      <c r="Y23" s="72"/>
      <c r="Z23" s="17"/>
      <c r="AA23" s="17"/>
      <c r="AB23" s="17"/>
      <c r="AC23" s="17"/>
      <c r="AD23" s="40"/>
      <c r="AE23" s="40"/>
      <c r="AF23" s="17"/>
      <c r="AG23" s="64"/>
      <c r="AH23" s="65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36"/>
      <c r="AT23" s="56"/>
      <c r="AU23" s="57"/>
      <c r="AV23" s="102"/>
      <c r="AW23" s="103"/>
      <c r="AX23" s="103"/>
      <c r="AY23" s="104"/>
      <c r="AZ23" s="19">
        <f>ROUND(ROUND(G9*(1+AX35),0)+V25,0)</f>
        <v>863</v>
      </c>
      <c r="BA23" s="41"/>
    </row>
    <row r="24" spans="1:53" s="20" customFormat="1" ht="17.100000000000001" customHeight="1" x14ac:dyDescent="0.15">
      <c r="A24" s="7">
        <v>11</v>
      </c>
      <c r="B24" s="8">
        <v>1380</v>
      </c>
      <c r="C24" s="9" t="s">
        <v>81</v>
      </c>
      <c r="D24" s="76"/>
      <c r="E24" s="76"/>
      <c r="F24" s="76"/>
      <c r="G24" s="76"/>
      <c r="H24" s="79"/>
      <c r="I24" s="79"/>
      <c r="J24" s="79"/>
      <c r="K24" s="15"/>
      <c r="L24" s="15"/>
      <c r="M24" s="15"/>
      <c r="N24" s="15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68"/>
      <c r="Z24" s="22"/>
      <c r="AA24" s="23"/>
      <c r="AB24" s="23"/>
      <c r="AC24" s="23"/>
      <c r="AD24" s="43"/>
      <c r="AE24" s="43"/>
      <c r="AF24" s="38"/>
      <c r="AG24" s="38"/>
      <c r="AH24" s="83"/>
      <c r="AI24" s="60" t="s">
        <v>796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5" t="s">
        <v>719</v>
      </c>
      <c r="AT24" s="158">
        <v>1</v>
      </c>
      <c r="AU24" s="159"/>
      <c r="AV24" s="102"/>
      <c r="AW24" s="103"/>
      <c r="AX24" s="103"/>
      <c r="AY24" s="104"/>
      <c r="AZ24" s="19">
        <f>ROUND(ROUND(G9*AT24,0)*(1+AX35),0)+(ROUND(V25*AT24,0))</f>
        <v>863</v>
      </c>
      <c r="BA24" s="41"/>
    </row>
    <row r="25" spans="1:53" s="20" customFormat="1" ht="17.100000000000001" customHeight="1" x14ac:dyDescent="0.15">
      <c r="A25" s="7">
        <v>11</v>
      </c>
      <c r="B25" s="8">
        <v>1381</v>
      </c>
      <c r="C25" s="9" t="s">
        <v>1299</v>
      </c>
      <c r="D25" s="76"/>
      <c r="E25" s="76"/>
      <c r="F25" s="76"/>
      <c r="G25" s="76"/>
      <c r="H25" s="79"/>
      <c r="I25" s="79"/>
      <c r="J25" s="79"/>
      <c r="K25" s="15"/>
      <c r="L25" s="15"/>
      <c r="M25" s="15"/>
      <c r="N25" s="15"/>
      <c r="O25" s="53"/>
      <c r="V25" s="176">
        <v>575</v>
      </c>
      <c r="W25" s="176"/>
      <c r="X25" s="15" t="s">
        <v>731</v>
      </c>
      <c r="Y25" s="15"/>
      <c r="Z25" s="119" t="s">
        <v>165</v>
      </c>
      <c r="AA25" s="120"/>
      <c r="AB25" s="120"/>
      <c r="AC25" s="120"/>
      <c r="AD25" s="120"/>
      <c r="AE25" s="120"/>
      <c r="AF25" s="15"/>
      <c r="AG25" s="27"/>
      <c r="AH25" s="6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6"/>
      <c r="AT25" s="56"/>
      <c r="AU25" s="57"/>
      <c r="AV25" s="102"/>
      <c r="AW25" s="103"/>
      <c r="AX25" s="103"/>
      <c r="AY25" s="104"/>
      <c r="AZ25" s="19">
        <f>ROUND(ROUND(G9*AG26,0)*(1+AX35),0)+(ROUND(V25*AG26,0))</f>
        <v>604</v>
      </c>
      <c r="BA25" s="41"/>
    </row>
    <row r="26" spans="1:53" s="20" customFormat="1" ht="17.100000000000001" customHeight="1" x14ac:dyDescent="0.15">
      <c r="A26" s="7">
        <v>11</v>
      </c>
      <c r="B26" s="8">
        <v>1382</v>
      </c>
      <c r="C26" s="9" t="s">
        <v>486</v>
      </c>
      <c r="D26" s="76"/>
      <c r="E26" s="76"/>
      <c r="F26" s="76"/>
      <c r="G26" s="76"/>
      <c r="H26" s="79"/>
      <c r="I26" s="79"/>
      <c r="J26" s="79"/>
      <c r="K26" s="15"/>
      <c r="L26" s="15"/>
      <c r="M26" s="15"/>
      <c r="N26" s="15"/>
      <c r="O26" s="84"/>
      <c r="P26" s="81"/>
      <c r="Q26" s="81"/>
      <c r="R26" s="81"/>
      <c r="S26" s="81"/>
      <c r="T26" s="81"/>
      <c r="U26" s="81"/>
      <c r="V26" s="81"/>
      <c r="W26" s="81"/>
      <c r="X26" s="81"/>
      <c r="Y26" s="82"/>
      <c r="Z26" s="121" t="s">
        <v>166</v>
      </c>
      <c r="AA26" s="122"/>
      <c r="AB26" s="122"/>
      <c r="AC26" s="122"/>
      <c r="AD26" s="122"/>
      <c r="AE26" s="122"/>
      <c r="AF26" s="25" t="s">
        <v>720</v>
      </c>
      <c r="AG26" s="158">
        <v>0.7</v>
      </c>
      <c r="AH26" s="159"/>
      <c r="AI26" s="60" t="s">
        <v>796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5" t="s">
        <v>719</v>
      </c>
      <c r="AT26" s="158">
        <v>1</v>
      </c>
      <c r="AU26" s="159"/>
      <c r="AV26" s="102"/>
      <c r="AW26" s="103"/>
      <c r="AX26" s="103"/>
      <c r="AY26" s="104"/>
      <c r="AZ26" s="19">
        <f>ROUND(ROUND(ROUND(G9*AG26,0)*AT26,0)*(1+AX35),0)+(ROUND(ROUND(V25*AG26,0)*AT26,0))</f>
        <v>604</v>
      </c>
      <c r="BA26" s="41"/>
    </row>
    <row r="27" spans="1:53" s="20" customFormat="1" ht="17.100000000000001" customHeight="1" x14ac:dyDescent="0.15">
      <c r="A27" s="7">
        <v>11</v>
      </c>
      <c r="B27" s="8">
        <v>1383</v>
      </c>
      <c r="C27" s="9" t="s">
        <v>487</v>
      </c>
      <c r="D27" s="160" t="s">
        <v>320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6"/>
      <c r="O27" s="180" t="s">
        <v>207</v>
      </c>
      <c r="P27" s="177"/>
      <c r="Q27" s="177"/>
      <c r="R27" s="177"/>
      <c r="S27" s="177"/>
      <c r="T27" s="177"/>
      <c r="U27" s="177"/>
      <c r="V27" s="177"/>
      <c r="W27" s="177"/>
      <c r="X27" s="177"/>
      <c r="Y27" s="72"/>
      <c r="Z27" s="17"/>
      <c r="AA27" s="17"/>
      <c r="AB27" s="17"/>
      <c r="AC27" s="17"/>
      <c r="AD27" s="40"/>
      <c r="AE27" s="40"/>
      <c r="AF27" s="17"/>
      <c r="AG27" s="64"/>
      <c r="AH27" s="65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36"/>
      <c r="AT27" s="56"/>
      <c r="AU27" s="57"/>
      <c r="AV27" s="102"/>
      <c r="AW27" s="103"/>
      <c r="AX27" s="103"/>
      <c r="AY27" s="104"/>
      <c r="AZ27" s="19">
        <f>ROUND(ROUND(G29*(1+AX35),0)+V29,0)</f>
        <v>680</v>
      </c>
      <c r="BA27" s="41"/>
    </row>
    <row r="28" spans="1:53" s="20" customFormat="1" ht="17.100000000000001" customHeight="1" x14ac:dyDescent="0.15">
      <c r="A28" s="7">
        <v>11</v>
      </c>
      <c r="B28" s="8">
        <v>1384</v>
      </c>
      <c r="C28" s="9" t="s">
        <v>82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51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68"/>
      <c r="Z28" s="22"/>
      <c r="AA28" s="23"/>
      <c r="AB28" s="23"/>
      <c r="AC28" s="23"/>
      <c r="AD28" s="43"/>
      <c r="AE28" s="43"/>
      <c r="AF28" s="38"/>
      <c r="AG28" s="38"/>
      <c r="AH28" s="83"/>
      <c r="AI28" s="60" t="s">
        <v>796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5" t="s">
        <v>719</v>
      </c>
      <c r="AT28" s="158">
        <v>1</v>
      </c>
      <c r="AU28" s="159"/>
      <c r="AV28" s="102"/>
      <c r="AW28" s="103"/>
      <c r="AX28" s="103"/>
      <c r="AY28" s="104"/>
      <c r="AZ28" s="19">
        <f>ROUND(ROUND(G29*AT28,0)*(1+AX35),0)+(ROUND(V29*AT28,0))</f>
        <v>680</v>
      </c>
      <c r="BA28" s="41"/>
    </row>
    <row r="29" spans="1:53" s="20" customFormat="1" ht="17.100000000000001" customHeight="1" x14ac:dyDescent="0.15">
      <c r="A29" s="7">
        <v>11</v>
      </c>
      <c r="B29" s="8">
        <v>1385</v>
      </c>
      <c r="C29" s="9" t="s">
        <v>1300</v>
      </c>
      <c r="D29" s="75"/>
      <c r="E29" s="76"/>
      <c r="G29" s="176">
        <v>400</v>
      </c>
      <c r="H29" s="176"/>
      <c r="I29" s="15" t="s">
        <v>731</v>
      </c>
      <c r="J29" s="15"/>
      <c r="K29" s="27"/>
      <c r="L29" s="37"/>
      <c r="M29" s="37"/>
      <c r="N29" s="51"/>
      <c r="V29" s="176">
        <v>180</v>
      </c>
      <c r="W29" s="176"/>
      <c r="X29" s="15" t="s">
        <v>731</v>
      </c>
      <c r="Y29" s="15"/>
      <c r="Z29" s="119" t="s">
        <v>165</v>
      </c>
      <c r="AA29" s="120"/>
      <c r="AB29" s="120"/>
      <c r="AC29" s="120"/>
      <c r="AD29" s="120"/>
      <c r="AE29" s="120"/>
      <c r="AF29" s="15"/>
      <c r="AG29" s="27"/>
      <c r="AH29" s="6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36"/>
      <c r="AT29" s="56"/>
      <c r="AU29" s="57"/>
      <c r="AV29" s="102"/>
      <c r="AW29" s="103"/>
      <c r="AX29" s="103"/>
      <c r="AY29" s="104"/>
      <c r="AZ29" s="19">
        <f>ROUND(ROUND(G29*AG30,0)*(1+AX35),0)+(ROUND(V29*AG30,0))</f>
        <v>476</v>
      </c>
      <c r="BA29" s="41"/>
    </row>
    <row r="30" spans="1:53" s="20" customFormat="1" ht="17.100000000000001" customHeight="1" x14ac:dyDescent="0.15">
      <c r="A30" s="7">
        <v>11</v>
      </c>
      <c r="B30" s="8">
        <v>1386</v>
      </c>
      <c r="C30" s="9" t="s">
        <v>488</v>
      </c>
      <c r="D30" s="75"/>
      <c r="E30" s="76"/>
      <c r="F30" s="76"/>
      <c r="M30" s="90"/>
      <c r="N30" s="2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121" t="s">
        <v>166</v>
      </c>
      <c r="AA30" s="122"/>
      <c r="AB30" s="122"/>
      <c r="AC30" s="122"/>
      <c r="AD30" s="122"/>
      <c r="AE30" s="122"/>
      <c r="AF30" s="25" t="s">
        <v>720</v>
      </c>
      <c r="AG30" s="158">
        <v>0.7</v>
      </c>
      <c r="AH30" s="159"/>
      <c r="AI30" s="60" t="s">
        <v>796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5" t="s">
        <v>719</v>
      </c>
      <c r="AT30" s="158">
        <v>1</v>
      </c>
      <c r="AU30" s="159"/>
      <c r="AZ30" s="19">
        <f>ROUND(ROUND(ROUND(G29*AG30,0)*AT30,0)*(1+AX35),0)+(ROUND(ROUND(V29*AG30,0)*AT30,0))</f>
        <v>476</v>
      </c>
      <c r="BA30" s="41"/>
    </row>
    <row r="31" spans="1:53" s="20" customFormat="1" ht="17.100000000000001" customHeight="1" x14ac:dyDescent="0.15">
      <c r="A31" s="7">
        <v>11</v>
      </c>
      <c r="B31" s="8">
        <v>1387</v>
      </c>
      <c r="C31" s="9" t="s">
        <v>489</v>
      </c>
      <c r="D31" s="75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180" t="s">
        <v>208</v>
      </c>
      <c r="P31" s="177"/>
      <c r="Q31" s="177"/>
      <c r="R31" s="177"/>
      <c r="S31" s="177"/>
      <c r="T31" s="177"/>
      <c r="U31" s="177"/>
      <c r="V31" s="177"/>
      <c r="W31" s="177"/>
      <c r="X31" s="177"/>
      <c r="Y31" s="72"/>
      <c r="Z31" s="17"/>
      <c r="AA31" s="17"/>
      <c r="AB31" s="17"/>
      <c r="AC31" s="17"/>
      <c r="AD31" s="40"/>
      <c r="AE31" s="40"/>
      <c r="AF31" s="17"/>
      <c r="AG31" s="64"/>
      <c r="AH31" s="65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36"/>
      <c r="AT31" s="56"/>
      <c r="AU31" s="57"/>
      <c r="AZ31" s="19">
        <f>ROUND(ROUND(G29*(1+AX35),0)+V33,0)</f>
        <v>755</v>
      </c>
      <c r="BA31" s="41"/>
    </row>
    <row r="32" spans="1:53" s="20" customFormat="1" ht="17.100000000000001" customHeight="1" x14ac:dyDescent="0.15">
      <c r="A32" s="7">
        <v>11</v>
      </c>
      <c r="B32" s="8">
        <v>1388</v>
      </c>
      <c r="C32" s="9" t="s">
        <v>83</v>
      </c>
      <c r="D32" s="76"/>
      <c r="E32" s="76"/>
      <c r="F32" s="76"/>
      <c r="G32" s="76"/>
      <c r="H32" s="79"/>
      <c r="I32" s="79"/>
      <c r="J32" s="79"/>
      <c r="K32" s="15"/>
      <c r="L32" s="15"/>
      <c r="M32" s="15"/>
      <c r="N32" s="21"/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68"/>
      <c r="Z32" s="22"/>
      <c r="AA32" s="23"/>
      <c r="AB32" s="23"/>
      <c r="AC32" s="23"/>
      <c r="AD32" s="43"/>
      <c r="AE32" s="43"/>
      <c r="AF32" s="38"/>
      <c r="AG32" s="38"/>
      <c r="AH32" s="83"/>
      <c r="AI32" s="60" t="s">
        <v>796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5" t="s">
        <v>719</v>
      </c>
      <c r="AT32" s="158">
        <v>1</v>
      </c>
      <c r="AU32" s="159"/>
      <c r="AZ32" s="19">
        <f>ROUND(ROUND(G29*AT32,0)*(1+AX35),0)+(ROUND(V33*AT32,0))</f>
        <v>755</v>
      </c>
      <c r="BA32" s="41"/>
    </row>
    <row r="33" spans="1:53" s="20" customFormat="1" ht="17.100000000000001" customHeight="1" x14ac:dyDescent="0.15">
      <c r="A33" s="7">
        <v>11</v>
      </c>
      <c r="B33" s="8">
        <v>1389</v>
      </c>
      <c r="C33" s="9" t="s">
        <v>1301</v>
      </c>
      <c r="D33" s="76"/>
      <c r="E33" s="76"/>
      <c r="F33" s="76"/>
      <c r="G33" s="76"/>
      <c r="H33" s="79"/>
      <c r="I33" s="79"/>
      <c r="J33" s="79"/>
      <c r="K33" s="15"/>
      <c r="L33" s="15"/>
      <c r="M33" s="15"/>
      <c r="N33" s="21"/>
      <c r="V33" s="176">
        <v>255</v>
      </c>
      <c r="W33" s="176"/>
      <c r="X33" s="15" t="s">
        <v>731</v>
      </c>
      <c r="Y33" s="15"/>
      <c r="Z33" s="119" t="s">
        <v>165</v>
      </c>
      <c r="AA33" s="120"/>
      <c r="AB33" s="120"/>
      <c r="AC33" s="120"/>
      <c r="AD33" s="120"/>
      <c r="AE33" s="120"/>
      <c r="AF33" s="15"/>
      <c r="AG33" s="27"/>
      <c r="AH33" s="6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36"/>
      <c r="AT33" s="56"/>
      <c r="AU33" s="57"/>
      <c r="AV33" s="181" t="s">
        <v>1617</v>
      </c>
      <c r="AW33" s="182"/>
      <c r="AX33" s="182"/>
      <c r="AY33" s="183"/>
      <c r="AZ33" s="19">
        <f>ROUND(ROUND(G29*AG34,0)*(1+AX35),0)+(ROUND(V33*AG34,0))</f>
        <v>529</v>
      </c>
      <c r="BA33" s="41"/>
    </row>
    <row r="34" spans="1:53" s="20" customFormat="1" ht="17.100000000000001" customHeight="1" x14ac:dyDescent="0.15">
      <c r="A34" s="7">
        <v>11</v>
      </c>
      <c r="B34" s="8">
        <v>1390</v>
      </c>
      <c r="C34" s="9" t="s">
        <v>490</v>
      </c>
      <c r="D34" s="76"/>
      <c r="E34" s="76"/>
      <c r="F34" s="76"/>
      <c r="G34" s="76"/>
      <c r="H34" s="79"/>
      <c r="I34" s="79"/>
      <c r="J34" s="79"/>
      <c r="K34" s="15"/>
      <c r="L34" s="15"/>
      <c r="M34" s="15"/>
      <c r="N34" s="2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121" t="s">
        <v>166</v>
      </c>
      <c r="AA34" s="122"/>
      <c r="AB34" s="122"/>
      <c r="AC34" s="122"/>
      <c r="AD34" s="122"/>
      <c r="AE34" s="122"/>
      <c r="AF34" s="25" t="s">
        <v>720</v>
      </c>
      <c r="AG34" s="158">
        <v>0.7</v>
      </c>
      <c r="AH34" s="159"/>
      <c r="AI34" s="60" t="s">
        <v>796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5" t="s">
        <v>719</v>
      </c>
      <c r="AT34" s="158">
        <v>1</v>
      </c>
      <c r="AU34" s="159"/>
      <c r="AV34" s="181"/>
      <c r="AW34" s="182"/>
      <c r="AX34" s="182"/>
      <c r="AY34" s="183"/>
      <c r="AZ34" s="19">
        <f>ROUND(ROUND(ROUND(G29*AG34,0)*AT34,0)*(1+AX35),0)+(ROUND(ROUND(V33*AG34,0)*AT34,0))</f>
        <v>529</v>
      </c>
      <c r="BA34" s="41"/>
    </row>
    <row r="35" spans="1:53" s="20" customFormat="1" ht="17.100000000000001" customHeight="1" x14ac:dyDescent="0.15">
      <c r="A35" s="7">
        <v>11</v>
      </c>
      <c r="B35" s="8">
        <v>1391</v>
      </c>
      <c r="C35" s="9" t="s">
        <v>20</v>
      </c>
      <c r="D35" s="76"/>
      <c r="E35" s="76"/>
      <c r="F35" s="76"/>
      <c r="G35" s="76"/>
      <c r="H35" s="79"/>
      <c r="I35" s="79"/>
      <c r="J35" s="79"/>
      <c r="K35" s="15"/>
      <c r="L35" s="15"/>
      <c r="M35" s="15"/>
      <c r="N35" s="15"/>
      <c r="O35" s="180" t="s">
        <v>209</v>
      </c>
      <c r="P35" s="177"/>
      <c r="Q35" s="177"/>
      <c r="R35" s="177"/>
      <c r="S35" s="177"/>
      <c r="T35" s="177"/>
      <c r="U35" s="177"/>
      <c r="V35" s="177"/>
      <c r="W35" s="177"/>
      <c r="X35" s="177"/>
      <c r="Y35" s="72"/>
      <c r="Z35" s="17"/>
      <c r="AA35" s="17"/>
      <c r="AB35" s="17"/>
      <c r="AC35" s="17"/>
      <c r="AD35" s="40"/>
      <c r="AE35" s="40"/>
      <c r="AF35" s="17"/>
      <c r="AG35" s="64"/>
      <c r="AH35" s="65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36"/>
      <c r="AT35" s="56"/>
      <c r="AU35" s="57"/>
      <c r="AV35" s="102" t="s">
        <v>1052</v>
      </c>
      <c r="AW35" s="71" t="s">
        <v>722</v>
      </c>
      <c r="AX35" s="171">
        <v>0.25</v>
      </c>
      <c r="AY35" s="171"/>
      <c r="AZ35" s="19">
        <f>ROUND(ROUND(G29*(1+AX35),0)+V37,0)</f>
        <v>830</v>
      </c>
      <c r="BA35" s="41"/>
    </row>
    <row r="36" spans="1:53" s="20" customFormat="1" ht="17.100000000000001" customHeight="1" x14ac:dyDescent="0.15">
      <c r="A36" s="7">
        <v>11</v>
      </c>
      <c r="B36" s="8">
        <v>1392</v>
      </c>
      <c r="C36" s="9" t="s">
        <v>1615</v>
      </c>
      <c r="D36" s="76"/>
      <c r="E36" s="76"/>
      <c r="F36" s="76"/>
      <c r="G36" s="76"/>
      <c r="H36" s="79"/>
      <c r="I36" s="79"/>
      <c r="J36" s="79"/>
      <c r="K36" s="15"/>
      <c r="L36" s="15"/>
      <c r="M36" s="15"/>
      <c r="N36" s="15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68"/>
      <c r="Z36" s="22"/>
      <c r="AA36" s="23"/>
      <c r="AB36" s="23"/>
      <c r="AC36" s="23"/>
      <c r="AD36" s="43"/>
      <c r="AE36" s="43"/>
      <c r="AF36" s="38"/>
      <c r="AG36" s="38"/>
      <c r="AH36" s="83"/>
      <c r="AI36" s="60" t="s">
        <v>796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5" t="s">
        <v>719</v>
      </c>
      <c r="AT36" s="158">
        <v>1</v>
      </c>
      <c r="AU36" s="159"/>
      <c r="AV36" s="102"/>
      <c r="AW36" s="103"/>
      <c r="AX36" s="103"/>
      <c r="AY36" s="90" t="s">
        <v>797</v>
      </c>
      <c r="AZ36" s="19">
        <f>ROUND(ROUND(G29*AT36,0)*(1+AX35),0)+(ROUND(V37*AT36,0))</f>
        <v>830</v>
      </c>
      <c r="BA36" s="41"/>
    </row>
    <row r="37" spans="1:53" s="20" customFormat="1" ht="17.100000000000001" customHeight="1" x14ac:dyDescent="0.15">
      <c r="A37" s="7">
        <v>11</v>
      </c>
      <c r="B37" s="8">
        <v>1393</v>
      </c>
      <c r="C37" s="9" t="s">
        <v>1302</v>
      </c>
      <c r="D37" s="76"/>
      <c r="E37" s="76"/>
      <c r="F37" s="76"/>
      <c r="G37" s="76"/>
      <c r="H37" s="79"/>
      <c r="I37" s="79"/>
      <c r="J37" s="79"/>
      <c r="K37" s="15"/>
      <c r="L37" s="15"/>
      <c r="M37" s="15"/>
      <c r="N37" s="15"/>
      <c r="O37" s="53"/>
      <c r="V37" s="176">
        <v>330</v>
      </c>
      <c r="W37" s="176"/>
      <c r="X37" s="15" t="s">
        <v>731</v>
      </c>
      <c r="Y37" s="15"/>
      <c r="Z37" s="119" t="s">
        <v>165</v>
      </c>
      <c r="AA37" s="120"/>
      <c r="AB37" s="120"/>
      <c r="AC37" s="120"/>
      <c r="AD37" s="120"/>
      <c r="AE37" s="120"/>
      <c r="AF37" s="15"/>
      <c r="AG37" s="27"/>
      <c r="AH37" s="6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36"/>
      <c r="AT37" s="56"/>
      <c r="AU37" s="57"/>
      <c r="AV37" s="102"/>
      <c r="AW37" s="103"/>
      <c r="AX37" s="103"/>
      <c r="AY37" s="104"/>
      <c r="AZ37" s="19">
        <f>ROUND(ROUND(G29*AG38,0)*(1+AX35),0)+(ROUND(V37*AG38,0))</f>
        <v>581</v>
      </c>
      <c r="BA37" s="41"/>
    </row>
    <row r="38" spans="1:53" s="20" customFormat="1" ht="17.100000000000001" customHeight="1" x14ac:dyDescent="0.15">
      <c r="A38" s="7">
        <v>11</v>
      </c>
      <c r="B38" s="8">
        <v>1394</v>
      </c>
      <c r="C38" s="9" t="s">
        <v>21</v>
      </c>
      <c r="D38" s="76"/>
      <c r="E38" s="76"/>
      <c r="F38" s="76"/>
      <c r="G38" s="76"/>
      <c r="H38" s="79"/>
      <c r="I38" s="79"/>
      <c r="J38" s="79"/>
      <c r="K38" s="15"/>
      <c r="L38" s="15"/>
      <c r="M38" s="15"/>
      <c r="N38" s="15"/>
      <c r="O38" s="84"/>
      <c r="P38" s="81"/>
      <c r="Q38" s="81"/>
      <c r="R38" s="81"/>
      <c r="S38" s="81"/>
      <c r="T38" s="81"/>
      <c r="U38" s="81"/>
      <c r="V38" s="81"/>
      <c r="W38" s="81"/>
      <c r="X38" s="81"/>
      <c r="Y38" s="82"/>
      <c r="Z38" s="121" t="s">
        <v>166</v>
      </c>
      <c r="AA38" s="122"/>
      <c r="AB38" s="122"/>
      <c r="AC38" s="122"/>
      <c r="AD38" s="122"/>
      <c r="AE38" s="122"/>
      <c r="AF38" s="25" t="s">
        <v>720</v>
      </c>
      <c r="AG38" s="158">
        <v>0.7</v>
      </c>
      <c r="AH38" s="159"/>
      <c r="AI38" s="60" t="s">
        <v>796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5" t="s">
        <v>719</v>
      </c>
      <c r="AT38" s="158">
        <v>1</v>
      </c>
      <c r="AU38" s="159"/>
      <c r="AV38" s="102"/>
      <c r="AW38" s="103"/>
      <c r="AX38" s="103"/>
      <c r="AY38" s="104"/>
      <c r="AZ38" s="19">
        <f>ROUND(ROUND(ROUND(G29*AG38,0)*AT38,0)*(1+AX35),0)+(ROUND(ROUND(V37*AG38,0)*AT38,0))</f>
        <v>581</v>
      </c>
      <c r="BA38" s="41"/>
    </row>
    <row r="39" spans="1:53" s="20" customFormat="1" ht="17.100000000000001" customHeight="1" x14ac:dyDescent="0.15">
      <c r="A39" s="7">
        <v>11</v>
      </c>
      <c r="B39" s="8">
        <v>1395</v>
      </c>
      <c r="C39" s="9" t="s">
        <v>22</v>
      </c>
      <c r="D39" s="76"/>
      <c r="E39" s="76"/>
      <c r="F39" s="76"/>
      <c r="G39" s="76"/>
      <c r="H39" s="79"/>
      <c r="I39" s="79"/>
      <c r="J39" s="79"/>
      <c r="K39" s="15"/>
      <c r="L39" s="15"/>
      <c r="M39" s="15"/>
      <c r="N39" s="15"/>
      <c r="O39" s="180" t="s">
        <v>210</v>
      </c>
      <c r="P39" s="177"/>
      <c r="Q39" s="177"/>
      <c r="R39" s="177"/>
      <c r="S39" s="177"/>
      <c r="T39" s="177"/>
      <c r="U39" s="177"/>
      <c r="V39" s="177"/>
      <c r="W39" s="177"/>
      <c r="X39" s="177"/>
      <c r="Y39" s="72"/>
      <c r="Z39" s="17"/>
      <c r="AA39" s="17"/>
      <c r="AB39" s="17"/>
      <c r="AC39" s="17"/>
      <c r="AD39" s="40"/>
      <c r="AE39" s="40"/>
      <c r="AF39" s="17"/>
      <c r="AG39" s="64"/>
      <c r="AH39" s="65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6"/>
      <c r="AT39" s="56"/>
      <c r="AU39" s="57"/>
      <c r="AV39" s="102"/>
      <c r="AW39" s="103"/>
      <c r="AX39" s="103"/>
      <c r="AY39" s="104"/>
      <c r="AZ39" s="19">
        <f>ROUND(ROUND(G29*(1+AX35),0)+V41,0)</f>
        <v>905</v>
      </c>
      <c r="BA39" s="41"/>
    </row>
    <row r="40" spans="1:53" s="20" customFormat="1" ht="17.100000000000001" customHeight="1" x14ac:dyDescent="0.15">
      <c r="A40" s="7">
        <v>11</v>
      </c>
      <c r="B40" s="8">
        <v>1396</v>
      </c>
      <c r="C40" s="9" t="s">
        <v>1616</v>
      </c>
      <c r="D40" s="76"/>
      <c r="E40" s="76"/>
      <c r="F40" s="76"/>
      <c r="G40" s="76"/>
      <c r="H40" s="79"/>
      <c r="I40" s="79"/>
      <c r="J40" s="79"/>
      <c r="K40" s="15"/>
      <c r="L40" s="15"/>
      <c r="M40" s="15"/>
      <c r="N40" s="15"/>
      <c r="O40" s="178"/>
      <c r="P40" s="179"/>
      <c r="Q40" s="179"/>
      <c r="R40" s="179"/>
      <c r="S40" s="179"/>
      <c r="T40" s="179"/>
      <c r="U40" s="179"/>
      <c r="V40" s="179"/>
      <c r="W40" s="179"/>
      <c r="X40" s="179"/>
      <c r="Y40" s="68"/>
      <c r="Z40" s="22"/>
      <c r="AA40" s="23"/>
      <c r="AB40" s="23"/>
      <c r="AC40" s="23"/>
      <c r="AD40" s="43"/>
      <c r="AE40" s="43"/>
      <c r="AF40" s="38"/>
      <c r="AG40" s="38"/>
      <c r="AH40" s="83"/>
      <c r="AI40" s="60" t="s">
        <v>796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5" t="s">
        <v>719</v>
      </c>
      <c r="AT40" s="158">
        <v>1</v>
      </c>
      <c r="AU40" s="159"/>
      <c r="AV40" s="102"/>
      <c r="AW40" s="103"/>
      <c r="AX40" s="103"/>
      <c r="AY40" s="104"/>
      <c r="AZ40" s="19">
        <f>ROUND(ROUND(G29*AT40,0)*(1+AX35),0)+(ROUND(V41*AT40,0))</f>
        <v>905</v>
      </c>
      <c r="BA40" s="41"/>
    </row>
    <row r="41" spans="1:53" s="20" customFormat="1" ht="17.100000000000001" customHeight="1" x14ac:dyDescent="0.15">
      <c r="A41" s="7">
        <v>11</v>
      </c>
      <c r="B41" s="8">
        <v>1397</v>
      </c>
      <c r="C41" s="9" t="s">
        <v>1303</v>
      </c>
      <c r="D41" s="76"/>
      <c r="E41" s="76"/>
      <c r="F41" s="76"/>
      <c r="G41" s="76"/>
      <c r="H41" s="79"/>
      <c r="I41" s="79"/>
      <c r="J41" s="79"/>
      <c r="K41" s="15"/>
      <c r="L41" s="15"/>
      <c r="M41" s="15"/>
      <c r="N41" s="15"/>
      <c r="O41" s="53"/>
      <c r="V41" s="176">
        <v>405</v>
      </c>
      <c r="W41" s="176"/>
      <c r="X41" s="15" t="s">
        <v>731</v>
      </c>
      <c r="Y41" s="15"/>
      <c r="Z41" s="119" t="s">
        <v>165</v>
      </c>
      <c r="AA41" s="120"/>
      <c r="AB41" s="120"/>
      <c r="AC41" s="120"/>
      <c r="AD41" s="120"/>
      <c r="AE41" s="120"/>
      <c r="AF41" s="15"/>
      <c r="AG41" s="27"/>
      <c r="AH41" s="67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6"/>
      <c r="AT41" s="56"/>
      <c r="AU41" s="57"/>
      <c r="AV41" s="102"/>
      <c r="AW41" s="103"/>
      <c r="AX41" s="103"/>
      <c r="AY41" s="104"/>
      <c r="AZ41" s="19">
        <f>ROUND(ROUND(G29*AG42,0)*(1+AX35),0)+(ROUND(V41*AG42,0))</f>
        <v>634</v>
      </c>
      <c r="BA41" s="41"/>
    </row>
    <row r="42" spans="1:53" s="20" customFormat="1" ht="17.100000000000001" customHeight="1" x14ac:dyDescent="0.15">
      <c r="A42" s="7">
        <v>11</v>
      </c>
      <c r="B42" s="8">
        <v>1398</v>
      </c>
      <c r="C42" s="9" t="s">
        <v>23</v>
      </c>
      <c r="D42" s="77"/>
      <c r="E42" s="78"/>
      <c r="F42" s="78"/>
      <c r="G42" s="78"/>
      <c r="H42" s="80"/>
      <c r="I42" s="80"/>
      <c r="J42" s="80"/>
      <c r="K42" s="23"/>
      <c r="L42" s="23"/>
      <c r="M42" s="23"/>
      <c r="N42" s="24"/>
      <c r="O42" s="84"/>
      <c r="P42" s="81"/>
      <c r="Q42" s="81"/>
      <c r="R42" s="81"/>
      <c r="S42" s="81"/>
      <c r="T42" s="81"/>
      <c r="U42" s="81"/>
      <c r="V42" s="81"/>
      <c r="W42" s="81"/>
      <c r="X42" s="81"/>
      <c r="Y42" s="82"/>
      <c r="Z42" s="121" t="s">
        <v>166</v>
      </c>
      <c r="AA42" s="122"/>
      <c r="AB42" s="122"/>
      <c r="AC42" s="122"/>
      <c r="AD42" s="122"/>
      <c r="AE42" s="122"/>
      <c r="AF42" s="25" t="s">
        <v>720</v>
      </c>
      <c r="AG42" s="158">
        <v>0.7</v>
      </c>
      <c r="AH42" s="159"/>
      <c r="AI42" s="60" t="s">
        <v>796</v>
      </c>
      <c r="AJ42" s="23"/>
      <c r="AK42" s="23"/>
      <c r="AL42" s="23"/>
      <c r="AM42" s="23"/>
      <c r="AN42" s="23"/>
      <c r="AO42" s="23"/>
      <c r="AP42" s="23"/>
      <c r="AQ42" s="23"/>
      <c r="AR42" s="23"/>
      <c r="AS42" s="25" t="s">
        <v>719</v>
      </c>
      <c r="AT42" s="158">
        <v>1</v>
      </c>
      <c r="AU42" s="159"/>
      <c r="AV42" s="102"/>
      <c r="AW42" s="103"/>
      <c r="AX42" s="103"/>
      <c r="AY42" s="104"/>
      <c r="AZ42" s="19">
        <f>ROUND(ROUND(ROUND(G29*AG42,0)*AT42,0)*(1+AX35),0)+(ROUND(ROUND(V41*AG42,0)*AT42,0))</f>
        <v>634</v>
      </c>
      <c r="BA42" s="41"/>
    </row>
    <row r="43" spans="1:53" s="20" customFormat="1" ht="17.100000000000001" customHeight="1" x14ac:dyDescent="0.15">
      <c r="A43" s="7">
        <v>11</v>
      </c>
      <c r="B43" s="8">
        <v>1399</v>
      </c>
      <c r="C43" s="9" t="s">
        <v>24</v>
      </c>
      <c r="D43" s="160" t="s">
        <v>550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6"/>
      <c r="O43" s="180" t="s">
        <v>207</v>
      </c>
      <c r="P43" s="177"/>
      <c r="Q43" s="177"/>
      <c r="R43" s="177"/>
      <c r="S43" s="177"/>
      <c r="T43" s="177"/>
      <c r="U43" s="177"/>
      <c r="V43" s="177"/>
      <c r="W43" s="177"/>
      <c r="X43" s="177"/>
      <c r="Y43" s="72"/>
      <c r="Z43" s="17"/>
      <c r="AA43" s="17"/>
      <c r="AB43" s="17"/>
      <c r="AC43" s="17"/>
      <c r="AD43" s="40"/>
      <c r="AE43" s="40"/>
      <c r="AF43" s="17"/>
      <c r="AG43" s="64"/>
      <c r="AH43" s="65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56"/>
      <c r="AU43" s="57"/>
      <c r="AV43" s="102"/>
      <c r="AW43" s="103"/>
      <c r="AX43" s="103"/>
      <c r="AY43" s="104"/>
      <c r="AZ43" s="19">
        <f>ROUND(ROUND(G45*(1+AX35),0)+V45,0)</f>
        <v>800</v>
      </c>
      <c r="BA43" s="41"/>
    </row>
    <row r="44" spans="1:53" s="20" customFormat="1" ht="17.100000000000001" customHeight="1" x14ac:dyDescent="0.15">
      <c r="A44" s="7">
        <v>11</v>
      </c>
      <c r="B44" s="8">
        <v>1400</v>
      </c>
      <c r="C44" s="9" t="s">
        <v>1027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51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68"/>
      <c r="Z44" s="22"/>
      <c r="AA44" s="23"/>
      <c r="AB44" s="23"/>
      <c r="AC44" s="23"/>
      <c r="AD44" s="43"/>
      <c r="AE44" s="43"/>
      <c r="AF44" s="38"/>
      <c r="AG44" s="38"/>
      <c r="AH44" s="83"/>
      <c r="AI44" s="60" t="s">
        <v>796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5" t="s">
        <v>719</v>
      </c>
      <c r="AT44" s="158">
        <v>1</v>
      </c>
      <c r="AU44" s="159"/>
      <c r="AV44" s="102"/>
      <c r="AW44" s="103"/>
      <c r="AX44" s="103"/>
      <c r="AY44" s="104"/>
      <c r="AZ44" s="19">
        <f>ROUND(ROUND(G45*AT44,0)*(1+AX35),0)+(ROUND(V45*AT44,0))</f>
        <v>800</v>
      </c>
      <c r="BA44" s="41"/>
    </row>
    <row r="45" spans="1:53" s="20" customFormat="1" ht="17.100000000000001" customHeight="1" x14ac:dyDescent="0.15">
      <c r="A45" s="7">
        <v>11</v>
      </c>
      <c r="B45" s="8">
        <v>1401</v>
      </c>
      <c r="C45" s="9" t="s">
        <v>1304</v>
      </c>
      <c r="D45" s="75"/>
      <c r="E45" s="76"/>
      <c r="G45" s="176">
        <v>580</v>
      </c>
      <c r="H45" s="176"/>
      <c r="I45" s="15" t="s">
        <v>731</v>
      </c>
      <c r="J45" s="15"/>
      <c r="K45" s="27"/>
      <c r="L45" s="37"/>
      <c r="M45" s="37"/>
      <c r="N45" s="51"/>
      <c r="V45" s="176">
        <v>75</v>
      </c>
      <c r="W45" s="176"/>
      <c r="X45" s="15" t="s">
        <v>731</v>
      </c>
      <c r="Y45" s="15"/>
      <c r="Z45" s="119" t="s">
        <v>165</v>
      </c>
      <c r="AA45" s="120"/>
      <c r="AB45" s="120"/>
      <c r="AC45" s="120"/>
      <c r="AD45" s="120"/>
      <c r="AE45" s="120"/>
      <c r="AF45" s="15"/>
      <c r="AG45" s="27"/>
      <c r="AH45" s="67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6"/>
      <c r="AT45" s="56"/>
      <c r="AU45" s="57"/>
      <c r="AV45" s="102"/>
      <c r="AW45" s="103"/>
      <c r="AX45" s="103"/>
      <c r="AY45" s="104"/>
      <c r="AZ45" s="19">
        <f>ROUND(ROUND(G45*AG46,0)*(1+AX35),0)+(ROUND(V45*AG46,0))</f>
        <v>561</v>
      </c>
      <c r="BA45" s="41"/>
    </row>
    <row r="46" spans="1:53" s="20" customFormat="1" ht="17.100000000000001" customHeight="1" x14ac:dyDescent="0.15">
      <c r="A46" s="7">
        <v>11</v>
      </c>
      <c r="B46" s="8">
        <v>1402</v>
      </c>
      <c r="C46" s="9" t="s">
        <v>25</v>
      </c>
      <c r="D46" s="75"/>
      <c r="E46" s="76"/>
      <c r="F46" s="76"/>
      <c r="M46" s="90"/>
      <c r="N46" s="2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  <c r="Z46" s="121" t="s">
        <v>166</v>
      </c>
      <c r="AA46" s="122"/>
      <c r="AB46" s="122"/>
      <c r="AC46" s="122"/>
      <c r="AD46" s="122"/>
      <c r="AE46" s="122"/>
      <c r="AF46" s="25" t="s">
        <v>720</v>
      </c>
      <c r="AG46" s="158">
        <v>0.7</v>
      </c>
      <c r="AH46" s="159"/>
      <c r="AI46" s="60" t="s">
        <v>796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5" t="s">
        <v>719</v>
      </c>
      <c r="AT46" s="158">
        <v>1</v>
      </c>
      <c r="AU46" s="159"/>
      <c r="AV46" s="102"/>
      <c r="AW46" s="103"/>
      <c r="AX46" s="103"/>
      <c r="AY46" s="104"/>
      <c r="AZ46" s="19">
        <f>ROUND(ROUND(ROUND(G45*AG46,0)*AT46,0)*(1+AX35),0)+(ROUND(ROUND(V45*AG46,0)*AT46,0))</f>
        <v>561</v>
      </c>
      <c r="BA46" s="41"/>
    </row>
    <row r="47" spans="1:53" s="20" customFormat="1" ht="17.100000000000001" customHeight="1" x14ac:dyDescent="0.15">
      <c r="A47" s="7">
        <v>11</v>
      </c>
      <c r="B47" s="8">
        <v>1403</v>
      </c>
      <c r="C47" s="9" t="s">
        <v>26</v>
      </c>
      <c r="D47" s="75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80" t="s">
        <v>208</v>
      </c>
      <c r="P47" s="177"/>
      <c r="Q47" s="177"/>
      <c r="R47" s="177"/>
      <c r="S47" s="177"/>
      <c r="T47" s="177"/>
      <c r="U47" s="177"/>
      <c r="V47" s="177"/>
      <c r="W47" s="177"/>
      <c r="X47" s="177"/>
      <c r="Y47" s="72"/>
      <c r="Z47" s="17"/>
      <c r="AA47" s="17"/>
      <c r="AB47" s="17"/>
      <c r="AC47" s="17"/>
      <c r="AD47" s="40"/>
      <c r="AE47" s="40"/>
      <c r="AF47" s="17"/>
      <c r="AG47" s="64"/>
      <c r="AH47" s="65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36"/>
      <c r="AT47" s="56"/>
      <c r="AU47" s="57"/>
      <c r="AV47" s="102"/>
      <c r="AW47" s="103"/>
      <c r="AX47" s="103"/>
      <c r="AY47" s="104"/>
      <c r="AZ47" s="19">
        <f>ROUND(ROUND(G45*(1+AX35),0)+V49,0)</f>
        <v>875</v>
      </c>
      <c r="BA47" s="41"/>
    </row>
    <row r="48" spans="1:53" s="20" customFormat="1" ht="17.100000000000001" customHeight="1" x14ac:dyDescent="0.15">
      <c r="A48" s="7">
        <v>11</v>
      </c>
      <c r="B48" s="8">
        <v>1404</v>
      </c>
      <c r="C48" s="9" t="s">
        <v>1028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O48" s="178"/>
      <c r="P48" s="179"/>
      <c r="Q48" s="179"/>
      <c r="R48" s="179"/>
      <c r="S48" s="179"/>
      <c r="T48" s="179"/>
      <c r="U48" s="179"/>
      <c r="V48" s="179"/>
      <c r="W48" s="179"/>
      <c r="X48" s="179"/>
      <c r="Y48" s="68"/>
      <c r="Z48" s="22"/>
      <c r="AA48" s="23"/>
      <c r="AB48" s="23"/>
      <c r="AC48" s="23"/>
      <c r="AD48" s="43"/>
      <c r="AE48" s="43"/>
      <c r="AF48" s="38"/>
      <c r="AG48" s="38"/>
      <c r="AH48" s="83"/>
      <c r="AI48" s="60" t="s">
        <v>796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5" t="s">
        <v>719</v>
      </c>
      <c r="AT48" s="158">
        <v>1</v>
      </c>
      <c r="AU48" s="159"/>
      <c r="AV48" s="102"/>
      <c r="AW48" s="103"/>
      <c r="AX48" s="103"/>
      <c r="AY48" s="104"/>
      <c r="AZ48" s="19">
        <f>ROUND(ROUND(G45*AT48,0)*(1+AX35),0)+(ROUND(V49*AT48,0))</f>
        <v>875</v>
      </c>
      <c r="BA48" s="41"/>
    </row>
    <row r="49" spans="1:53" s="20" customFormat="1" ht="17.100000000000001" customHeight="1" x14ac:dyDescent="0.15">
      <c r="A49" s="7">
        <v>11</v>
      </c>
      <c r="B49" s="8">
        <v>1405</v>
      </c>
      <c r="C49" s="9" t="s">
        <v>1305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V49" s="176">
        <v>150</v>
      </c>
      <c r="W49" s="176"/>
      <c r="X49" s="15" t="s">
        <v>731</v>
      </c>
      <c r="Y49" s="15"/>
      <c r="Z49" s="119" t="s">
        <v>165</v>
      </c>
      <c r="AA49" s="120"/>
      <c r="AB49" s="120"/>
      <c r="AC49" s="120"/>
      <c r="AD49" s="120"/>
      <c r="AE49" s="120"/>
      <c r="AF49" s="15"/>
      <c r="AG49" s="27"/>
      <c r="AH49" s="67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36"/>
      <c r="AT49" s="56"/>
      <c r="AU49" s="57"/>
      <c r="AV49" s="102"/>
      <c r="AW49" s="103"/>
      <c r="AX49" s="103"/>
      <c r="AY49" s="104"/>
      <c r="AZ49" s="19">
        <f>ROUND(ROUND(G45*AG50,0)*(1+AX35),0)+(ROUND(V49*AG50,0))</f>
        <v>613</v>
      </c>
      <c r="BA49" s="41"/>
    </row>
    <row r="50" spans="1:53" s="20" customFormat="1" ht="17.100000000000001" customHeight="1" x14ac:dyDescent="0.15">
      <c r="A50" s="7">
        <v>11</v>
      </c>
      <c r="B50" s="8">
        <v>1406</v>
      </c>
      <c r="C50" s="9" t="s">
        <v>27</v>
      </c>
      <c r="D50" s="76"/>
      <c r="E50" s="76"/>
      <c r="F50" s="76"/>
      <c r="G50" s="76"/>
      <c r="H50" s="79"/>
      <c r="I50" s="79"/>
      <c r="J50" s="79"/>
      <c r="K50" s="15"/>
      <c r="L50" s="15"/>
      <c r="M50" s="15"/>
      <c r="N50" s="2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2"/>
      <c r="Z50" s="121" t="s">
        <v>166</v>
      </c>
      <c r="AA50" s="122"/>
      <c r="AB50" s="122"/>
      <c r="AC50" s="122"/>
      <c r="AD50" s="122"/>
      <c r="AE50" s="122"/>
      <c r="AF50" s="25" t="s">
        <v>720</v>
      </c>
      <c r="AG50" s="158">
        <v>0.7</v>
      </c>
      <c r="AH50" s="159"/>
      <c r="AI50" s="60" t="s">
        <v>796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5" t="s">
        <v>719</v>
      </c>
      <c r="AT50" s="158">
        <v>1</v>
      </c>
      <c r="AU50" s="159"/>
      <c r="AV50" s="102"/>
      <c r="AW50" s="103"/>
      <c r="AX50" s="103"/>
      <c r="AY50" s="104"/>
      <c r="AZ50" s="19">
        <f>ROUND(ROUND(ROUND(G45*AG50,0)*AT50,0)*(1+AX35),0)+(ROUND(ROUND(V49*AG50,0)*AT50,0))</f>
        <v>613</v>
      </c>
      <c r="BA50" s="41"/>
    </row>
    <row r="51" spans="1:53" s="20" customFormat="1" ht="17.100000000000001" customHeight="1" x14ac:dyDescent="0.15">
      <c r="A51" s="7">
        <v>11</v>
      </c>
      <c r="B51" s="8">
        <v>1407</v>
      </c>
      <c r="C51" s="9" t="s">
        <v>28</v>
      </c>
      <c r="D51" s="76"/>
      <c r="E51" s="76"/>
      <c r="F51" s="76"/>
      <c r="G51" s="76"/>
      <c r="H51" s="79"/>
      <c r="I51" s="79"/>
      <c r="J51" s="79"/>
      <c r="K51" s="15"/>
      <c r="L51" s="15"/>
      <c r="M51" s="15"/>
      <c r="N51" s="15"/>
      <c r="O51" s="180" t="s">
        <v>209</v>
      </c>
      <c r="P51" s="177"/>
      <c r="Q51" s="177"/>
      <c r="R51" s="177"/>
      <c r="S51" s="177"/>
      <c r="T51" s="177"/>
      <c r="U51" s="177"/>
      <c r="V51" s="177"/>
      <c r="W51" s="177"/>
      <c r="X51" s="177"/>
      <c r="Y51" s="72"/>
      <c r="Z51" s="17"/>
      <c r="AA51" s="17"/>
      <c r="AB51" s="17"/>
      <c r="AC51" s="17"/>
      <c r="AD51" s="40"/>
      <c r="AE51" s="40"/>
      <c r="AF51" s="17"/>
      <c r="AG51" s="64"/>
      <c r="AH51" s="6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36"/>
      <c r="AT51" s="56"/>
      <c r="AU51" s="57"/>
      <c r="AV51" s="102"/>
      <c r="AW51" s="103"/>
      <c r="AX51" s="103"/>
      <c r="AY51" s="104"/>
      <c r="AZ51" s="19">
        <f>ROUND(ROUND(G45*(1+AX35),0)+V53,0)</f>
        <v>950</v>
      </c>
      <c r="BA51" s="41"/>
    </row>
    <row r="52" spans="1:53" s="20" customFormat="1" ht="17.100000000000001" customHeight="1" x14ac:dyDescent="0.15">
      <c r="A52" s="7">
        <v>11</v>
      </c>
      <c r="B52" s="8">
        <v>1408</v>
      </c>
      <c r="C52" s="9" t="s">
        <v>1029</v>
      </c>
      <c r="D52" s="76"/>
      <c r="E52" s="76"/>
      <c r="F52" s="76"/>
      <c r="G52" s="76"/>
      <c r="H52" s="79"/>
      <c r="I52" s="79"/>
      <c r="J52" s="79"/>
      <c r="K52" s="15"/>
      <c r="L52" s="15"/>
      <c r="M52" s="15"/>
      <c r="N52" s="1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68"/>
      <c r="Z52" s="22"/>
      <c r="AA52" s="23"/>
      <c r="AB52" s="23"/>
      <c r="AC52" s="23"/>
      <c r="AD52" s="43"/>
      <c r="AE52" s="43"/>
      <c r="AF52" s="38"/>
      <c r="AG52" s="38"/>
      <c r="AH52" s="83"/>
      <c r="AI52" s="60" t="s">
        <v>796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5" t="s">
        <v>719</v>
      </c>
      <c r="AT52" s="158">
        <v>1</v>
      </c>
      <c r="AU52" s="159"/>
      <c r="AV52" s="102"/>
      <c r="AW52" s="103"/>
      <c r="AX52" s="103"/>
      <c r="AY52" s="104"/>
      <c r="AZ52" s="19">
        <f>ROUND(ROUND(G45*AT52,0)*(1+AX35),0)+(ROUND(V53*AT52,0))</f>
        <v>950</v>
      </c>
      <c r="BA52" s="41"/>
    </row>
    <row r="53" spans="1:53" s="20" customFormat="1" ht="17.100000000000001" customHeight="1" x14ac:dyDescent="0.15">
      <c r="A53" s="7">
        <v>11</v>
      </c>
      <c r="B53" s="8">
        <v>1409</v>
      </c>
      <c r="C53" s="9" t="s">
        <v>1306</v>
      </c>
      <c r="D53" s="76"/>
      <c r="E53" s="76"/>
      <c r="F53" s="76"/>
      <c r="G53" s="76"/>
      <c r="H53" s="79"/>
      <c r="I53" s="79"/>
      <c r="J53" s="79"/>
      <c r="K53" s="15"/>
      <c r="L53" s="15"/>
      <c r="M53" s="15"/>
      <c r="N53" s="15"/>
      <c r="O53" s="53"/>
      <c r="V53" s="176">
        <v>225</v>
      </c>
      <c r="W53" s="176"/>
      <c r="X53" s="15" t="s">
        <v>731</v>
      </c>
      <c r="Y53" s="15"/>
      <c r="Z53" s="119" t="s">
        <v>165</v>
      </c>
      <c r="AA53" s="120"/>
      <c r="AB53" s="120"/>
      <c r="AC53" s="120"/>
      <c r="AD53" s="120"/>
      <c r="AE53" s="120"/>
      <c r="AF53" s="15"/>
      <c r="AG53" s="27"/>
      <c r="AH53" s="67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36"/>
      <c r="AT53" s="56"/>
      <c r="AU53" s="57"/>
      <c r="AV53" s="102"/>
      <c r="AW53" s="103"/>
      <c r="AX53" s="103"/>
      <c r="AY53" s="104"/>
      <c r="AZ53" s="19">
        <f>ROUND(ROUND(G45*AG54,0)*(1+AX35),0)+(ROUND(V53*AG54,0))</f>
        <v>666</v>
      </c>
      <c r="BA53" s="41"/>
    </row>
    <row r="54" spans="1:53" s="20" customFormat="1" ht="17.100000000000001" customHeight="1" x14ac:dyDescent="0.15">
      <c r="A54" s="7">
        <v>11</v>
      </c>
      <c r="B54" s="8">
        <v>1410</v>
      </c>
      <c r="C54" s="9" t="s">
        <v>29</v>
      </c>
      <c r="D54" s="77"/>
      <c r="E54" s="78"/>
      <c r="F54" s="78"/>
      <c r="G54" s="78"/>
      <c r="H54" s="80"/>
      <c r="I54" s="80"/>
      <c r="J54" s="80"/>
      <c r="K54" s="23"/>
      <c r="L54" s="23"/>
      <c r="M54" s="23"/>
      <c r="N54" s="24"/>
      <c r="O54" s="84"/>
      <c r="P54" s="81"/>
      <c r="Q54" s="81"/>
      <c r="R54" s="81"/>
      <c r="S54" s="81"/>
      <c r="T54" s="81"/>
      <c r="U54" s="81"/>
      <c r="V54" s="81"/>
      <c r="W54" s="81"/>
      <c r="X54" s="81"/>
      <c r="Y54" s="82"/>
      <c r="Z54" s="121" t="s">
        <v>166</v>
      </c>
      <c r="AA54" s="122"/>
      <c r="AB54" s="122"/>
      <c r="AC54" s="122"/>
      <c r="AD54" s="122"/>
      <c r="AE54" s="122"/>
      <c r="AF54" s="25" t="s">
        <v>720</v>
      </c>
      <c r="AG54" s="158">
        <v>0.7</v>
      </c>
      <c r="AH54" s="159"/>
      <c r="AI54" s="60" t="s">
        <v>796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5" t="s">
        <v>719</v>
      </c>
      <c r="AT54" s="158">
        <v>1</v>
      </c>
      <c r="AU54" s="159"/>
      <c r="AV54" s="102"/>
      <c r="AW54" s="103"/>
      <c r="AX54" s="103"/>
      <c r="AY54" s="104"/>
      <c r="AZ54" s="19">
        <f>ROUND(ROUND(ROUND(G45*AG54,0)*AT54,0)*(1+AX35),0)+(ROUND(ROUND(V53*AG54,0)*AT54,0))</f>
        <v>666</v>
      </c>
      <c r="BA54" s="41"/>
    </row>
    <row r="55" spans="1:53" s="20" customFormat="1" ht="17.100000000000001" customHeight="1" x14ac:dyDescent="0.15">
      <c r="A55" s="7">
        <v>11</v>
      </c>
      <c r="B55" s="8">
        <v>1411</v>
      </c>
      <c r="C55" s="9" t="s">
        <v>30</v>
      </c>
      <c r="D55" s="160" t="s">
        <v>551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6"/>
      <c r="O55" s="180" t="s">
        <v>207</v>
      </c>
      <c r="P55" s="177"/>
      <c r="Q55" s="177"/>
      <c r="R55" s="177"/>
      <c r="S55" s="177"/>
      <c r="T55" s="177"/>
      <c r="U55" s="177"/>
      <c r="V55" s="177"/>
      <c r="W55" s="177"/>
      <c r="X55" s="177"/>
      <c r="Y55" s="72"/>
      <c r="Z55" s="17"/>
      <c r="AA55" s="17"/>
      <c r="AB55" s="17"/>
      <c r="AC55" s="17"/>
      <c r="AD55" s="40"/>
      <c r="AE55" s="40"/>
      <c r="AF55" s="17"/>
      <c r="AG55" s="64"/>
      <c r="AH55" s="6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36"/>
      <c r="AT55" s="56"/>
      <c r="AU55" s="57"/>
      <c r="AV55" s="102"/>
      <c r="AW55" s="103"/>
      <c r="AX55" s="103"/>
      <c r="AY55" s="104"/>
      <c r="AZ55" s="19">
        <f>ROUND(ROUND(G57*(1+AX35),0)+V57,0)</f>
        <v>894</v>
      </c>
      <c r="BA55" s="41"/>
    </row>
    <row r="56" spans="1:53" s="20" customFormat="1" ht="17.100000000000001" customHeight="1" x14ac:dyDescent="0.15">
      <c r="A56" s="7">
        <v>11</v>
      </c>
      <c r="B56" s="8">
        <v>1412</v>
      </c>
      <c r="C56" s="9" t="s">
        <v>1030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51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68"/>
      <c r="Z56" s="22"/>
      <c r="AA56" s="23"/>
      <c r="AB56" s="23"/>
      <c r="AC56" s="23"/>
      <c r="AD56" s="43"/>
      <c r="AE56" s="43"/>
      <c r="AF56" s="38"/>
      <c r="AG56" s="38"/>
      <c r="AH56" s="83"/>
      <c r="AI56" s="60" t="s">
        <v>796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5" t="s">
        <v>719</v>
      </c>
      <c r="AT56" s="158">
        <v>1</v>
      </c>
      <c r="AU56" s="159"/>
      <c r="AV56" s="102"/>
      <c r="AW56" s="103"/>
      <c r="AX56" s="103"/>
      <c r="AY56" s="104"/>
      <c r="AZ56" s="19">
        <f>ROUND(ROUND(G57*AT56,0)*(1+AX35),0)+(ROUND(V57*AT56,0))</f>
        <v>894</v>
      </c>
      <c r="BA56" s="41"/>
    </row>
    <row r="57" spans="1:53" s="20" customFormat="1" ht="17.100000000000001" customHeight="1" x14ac:dyDescent="0.15">
      <c r="A57" s="7">
        <v>11</v>
      </c>
      <c r="B57" s="8">
        <v>1413</v>
      </c>
      <c r="C57" s="9" t="s">
        <v>1307</v>
      </c>
      <c r="D57" s="75"/>
      <c r="E57" s="76"/>
      <c r="G57" s="176">
        <v>655</v>
      </c>
      <c r="H57" s="176"/>
      <c r="I57" s="15" t="s">
        <v>731</v>
      </c>
      <c r="J57" s="15"/>
      <c r="K57" s="27"/>
      <c r="L57" s="37"/>
      <c r="M57" s="37"/>
      <c r="N57" s="51"/>
      <c r="V57" s="176">
        <v>75</v>
      </c>
      <c r="W57" s="176"/>
      <c r="X57" s="15" t="s">
        <v>731</v>
      </c>
      <c r="Y57" s="15"/>
      <c r="Z57" s="119" t="s">
        <v>165</v>
      </c>
      <c r="AA57" s="120"/>
      <c r="AB57" s="120"/>
      <c r="AC57" s="120"/>
      <c r="AD57" s="120"/>
      <c r="AE57" s="120"/>
      <c r="AF57" s="15"/>
      <c r="AG57" s="27"/>
      <c r="AH57" s="67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36"/>
      <c r="AT57" s="56"/>
      <c r="AU57" s="57"/>
      <c r="AV57" s="102"/>
      <c r="AW57" s="103"/>
      <c r="AX57" s="103"/>
      <c r="AY57" s="104"/>
      <c r="AZ57" s="19">
        <f>ROUND(ROUND(G57*AG58,0)*(1+AX35),0)+(ROUND(V57*AG58,0))</f>
        <v>627</v>
      </c>
      <c r="BA57" s="41"/>
    </row>
    <row r="58" spans="1:53" s="20" customFormat="1" ht="17.100000000000001" customHeight="1" x14ac:dyDescent="0.15">
      <c r="A58" s="7">
        <v>11</v>
      </c>
      <c r="B58" s="8">
        <v>1414</v>
      </c>
      <c r="C58" s="9" t="s">
        <v>31</v>
      </c>
      <c r="D58" s="75"/>
      <c r="E58" s="76"/>
      <c r="F58" s="76"/>
      <c r="M58" s="90"/>
      <c r="N58" s="2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121" t="s">
        <v>166</v>
      </c>
      <c r="AA58" s="122"/>
      <c r="AB58" s="122"/>
      <c r="AC58" s="122"/>
      <c r="AD58" s="122"/>
      <c r="AE58" s="122"/>
      <c r="AF58" s="25" t="s">
        <v>720</v>
      </c>
      <c r="AG58" s="158">
        <v>0.7</v>
      </c>
      <c r="AH58" s="159"/>
      <c r="AI58" s="60" t="s">
        <v>796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5" t="s">
        <v>719</v>
      </c>
      <c r="AT58" s="158">
        <v>1</v>
      </c>
      <c r="AU58" s="159"/>
      <c r="AV58" s="102"/>
      <c r="AW58" s="103"/>
      <c r="AX58" s="103"/>
      <c r="AY58" s="104"/>
      <c r="AZ58" s="19">
        <f>ROUND(ROUND(ROUND(G57*AG58,0)*AT58,0)*(1+AX35),0)+(ROUND(ROUND(V57*AG58,0)*AT58,0))</f>
        <v>627</v>
      </c>
      <c r="BA58" s="41"/>
    </row>
    <row r="59" spans="1:53" s="20" customFormat="1" ht="17.100000000000001" customHeight="1" x14ac:dyDescent="0.15">
      <c r="A59" s="7">
        <v>11</v>
      </c>
      <c r="B59" s="8">
        <v>1415</v>
      </c>
      <c r="C59" s="9" t="s">
        <v>32</v>
      </c>
      <c r="D59" s="75"/>
      <c r="E59" s="76"/>
      <c r="F59" s="76"/>
      <c r="G59" s="76"/>
      <c r="H59" s="79"/>
      <c r="I59" s="79"/>
      <c r="J59" s="79"/>
      <c r="K59" s="15"/>
      <c r="L59" s="15"/>
      <c r="M59" s="15"/>
      <c r="N59" s="21"/>
      <c r="O59" s="180" t="s">
        <v>208</v>
      </c>
      <c r="P59" s="177"/>
      <c r="Q59" s="177"/>
      <c r="R59" s="177"/>
      <c r="S59" s="177"/>
      <c r="T59" s="177"/>
      <c r="U59" s="177"/>
      <c r="V59" s="177"/>
      <c r="W59" s="177"/>
      <c r="X59" s="177"/>
      <c r="Y59" s="72"/>
      <c r="Z59" s="17"/>
      <c r="AA59" s="17"/>
      <c r="AB59" s="17"/>
      <c r="AC59" s="17"/>
      <c r="AD59" s="40"/>
      <c r="AE59" s="40"/>
      <c r="AF59" s="17"/>
      <c r="AG59" s="64"/>
      <c r="AH59" s="65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6"/>
      <c r="AT59" s="56"/>
      <c r="AU59" s="57"/>
      <c r="AV59" s="102"/>
      <c r="AW59" s="103"/>
      <c r="AX59" s="103"/>
      <c r="AY59" s="104"/>
      <c r="AZ59" s="19">
        <f>ROUND(ROUND(G57*(1+AX35),0)+V61,0)</f>
        <v>969</v>
      </c>
      <c r="BA59" s="41"/>
    </row>
    <row r="60" spans="1:53" s="20" customFormat="1" ht="17.100000000000001" customHeight="1" x14ac:dyDescent="0.15">
      <c r="A60" s="7">
        <v>11</v>
      </c>
      <c r="B60" s="8">
        <v>1416</v>
      </c>
      <c r="C60" s="9" t="s">
        <v>1031</v>
      </c>
      <c r="D60" s="76"/>
      <c r="E60" s="76"/>
      <c r="F60" s="76"/>
      <c r="G60" s="76"/>
      <c r="H60" s="79"/>
      <c r="I60" s="79"/>
      <c r="J60" s="79"/>
      <c r="K60" s="15"/>
      <c r="L60" s="15"/>
      <c r="M60" s="15"/>
      <c r="N60" s="21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68"/>
      <c r="Z60" s="22"/>
      <c r="AA60" s="23"/>
      <c r="AB60" s="23"/>
      <c r="AC60" s="23"/>
      <c r="AD60" s="43"/>
      <c r="AE60" s="43"/>
      <c r="AF60" s="38"/>
      <c r="AG60" s="38"/>
      <c r="AH60" s="83"/>
      <c r="AI60" s="60" t="s">
        <v>796</v>
      </c>
      <c r="AJ60" s="23"/>
      <c r="AK60" s="23"/>
      <c r="AL60" s="23"/>
      <c r="AM60" s="23"/>
      <c r="AN60" s="23"/>
      <c r="AO60" s="23"/>
      <c r="AP60" s="23"/>
      <c r="AQ60" s="23"/>
      <c r="AR60" s="23"/>
      <c r="AS60" s="25" t="s">
        <v>719</v>
      </c>
      <c r="AT60" s="158">
        <v>1</v>
      </c>
      <c r="AU60" s="159"/>
      <c r="AV60" s="102"/>
      <c r="AW60" s="103"/>
      <c r="AX60" s="103"/>
      <c r="AY60" s="104"/>
      <c r="AZ60" s="19">
        <f>ROUND(ROUND(G57*AT60,0)*(1+AX35),0)+(ROUND(V61*AT60,0))</f>
        <v>969</v>
      </c>
      <c r="BA60" s="41"/>
    </row>
    <row r="61" spans="1:53" s="20" customFormat="1" ht="17.100000000000001" customHeight="1" x14ac:dyDescent="0.15">
      <c r="A61" s="7">
        <v>11</v>
      </c>
      <c r="B61" s="8">
        <v>1417</v>
      </c>
      <c r="C61" s="9" t="s">
        <v>1308</v>
      </c>
      <c r="D61" s="76"/>
      <c r="E61" s="76"/>
      <c r="F61" s="76"/>
      <c r="G61" s="76"/>
      <c r="H61" s="79"/>
      <c r="I61" s="79"/>
      <c r="J61" s="79"/>
      <c r="K61" s="15"/>
      <c r="L61" s="15"/>
      <c r="M61" s="15"/>
      <c r="N61" s="21"/>
      <c r="V61" s="176">
        <v>150</v>
      </c>
      <c r="W61" s="176"/>
      <c r="X61" s="15" t="s">
        <v>731</v>
      </c>
      <c r="Y61" s="15"/>
      <c r="Z61" s="119" t="s">
        <v>165</v>
      </c>
      <c r="AA61" s="120"/>
      <c r="AB61" s="120"/>
      <c r="AC61" s="120"/>
      <c r="AD61" s="120"/>
      <c r="AE61" s="120"/>
      <c r="AF61" s="15"/>
      <c r="AG61" s="27"/>
      <c r="AH61" s="67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6"/>
      <c r="AT61" s="56"/>
      <c r="AU61" s="57"/>
      <c r="AV61" s="102"/>
      <c r="AW61" s="103"/>
      <c r="AX61" s="103"/>
      <c r="AY61" s="104"/>
      <c r="AZ61" s="19">
        <f>ROUND(ROUND(G57*AG62,0)*(1+AX35),0)+(ROUND(V61*AG62,0))</f>
        <v>679</v>
      </c>
      <c r="BA61" s="41"/>
    </row>
    <row r="62" spans="1:53" s="20" customFormat="1" ht="17.100000000000001" customHeight="1" x14ac:dyDescent="0.15">
      <c r="A62" s="7">
        <v>11</v>
      </c>
      <c r="B62" s="8">
        <v>1418</v>
      </c>
      <c r="C62" s="9" t="s">
        <v>120</v>
      </c>
      <c r="D62" s="77"/>
      <c r="E62" s="78"/>
      <c r="F62" s="78"/>
      <c r="G62" s="78"/>
      <c r="H62" s="80"/>
      <c r="I62" s="80"/>
      <c r="J62" s="80"/>
      <c r="K62" s="23"/>
      <c r="L62" s="23"/>
      <c r="M62" s="23"/>
      <c r="N62" s="24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121" t="s">
        <v>166</v>
      </c>
      <c r="AA62" s="122"/>
      <c r="AB62" s="122"/>
      <c r="AC62" s="122"/>
      <c r="AD62" s="122"/>
      <c r="AE62" s="122"/>
      <c r="AF62" s="25" t="s">
        <v>720</v>
      </c>
      <c r="AG62" s="158">
        <v>0.7</v>
      </c>
      <c r="AH62" s="159"/>
      <c r="AI62" s="60" t="s">
        <v>796</v>
      </c>
      <c r="AJ62" s="23"/>
      <c r="AK62" s="23"/>
      <c r="AL62" s="23"/>
      <c r="AM62" s="23"/>
      <c r="AN62" s="23"/>
      <c r="AO62" s="23"/>
      <c r="AP62" s="23"/>
      <c r="AQ62" s="23"/>
      <c r="AR62" s="23"/>
      <c r="AS62" s="25" t="s">
        <v>719</v>
      </c>
      <c r="AT62" s="158">
        <v>1</v>
      </c>
      <c r="AU62" s="159"/>
      <c r="AV62" s="102"/>
      <c r="AW62" s="103"/>
      <c r="AX62" s="103"/>
      <c r="AY62" s="104"/>
      <c r="AZ62" s="19">
        <f>ROUND(ROUND(ROUND(G57*AG62,0)*AT62,0)*(1+AX35),0)+(ROUND(ROUND(V61*AG62,0)*AT62,0))</f>
        <v>679</v>
      </c>
      <c r="BA62" s="41"/>
    </row>
    <row r="63" spans="1:53" s="20" customFormat="1" ht="17.100000000000001" customHeight="1" x14ac:dyDescent="0.15">
      <c r="A63" s="7">
        <v>11</v>
      </c>
      <c r="B63" s="8">
        <v>1419</v>
      </c>
      <c r="C63" s="9" t="s">
        <v>121</v>
      </c>
      <c r="D63" s="160" t="s">
        <v>552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6"/>
      <c r="O63" s="180" t="s">
        <v>207</v>
      </c>
      <c r="P63" s="177"/>
      <c r="Q63" s="177"/>
      <c r="R63" s="177"/>
      <c r="S63" s="177"/>
      <c r="T63" s="177"/>
      <c r="U63" s="177"/>
      <c r="V63" s="177"/>
      <c r="W63" s="177"/>
      <c r="X63" s="177"/>
      <c r="Y63" s="72"/>
      <c r="Z63" s="17"/>
      <c r="AA63" s="17"/>
      <c r="AB63" s="17"/>
      <c r="AC63" s="17"/>
      <c r="AD63" s="40"/>
      <c r="AE63" s="40"/>
      <c r="AF63" s="17"/>
      <c r="AG63" s="64"/>
      <c r="AH63" s="6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6"/>
      <c r="AT63" s="56"/>
      <c r="AU63" s="57"/>
      <c r="AV63" s="102"/>
      <c r="AW63" s="103"/>
      <c r="AX63" s="103"/>
      <c r="AY63" s="104"/>
      <c r="AZ63" s="19">
        <f>ROUND(ROUND(G65*(1+AX35),0)+V65,0)</f>
        <v>988</v>
      </c>
      <c r="BA63" s="41"/>
    </row>
    <row r="64" spans="1:53" s="20" customFormat="1" ht="17.100000000000001" customHeight="1" x14ac:dyDescent="0.15">
      <c r="A64" s="7">
        <v>11</v>
      </c>
      <c r="B64" s="8">
        <v>1420</v>
      </c>
      <c r="C64" s="9" t="s">
        <v>1032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51"/>
      <c r="O64" s="178"/>
      <c r="P64" s="179"/>
      <c r="Q64" s="179"/>
      <c r="R64" s="179"/>
      <c r="S64" s="179"/>
      <c r="T64" s="179"/>
      <c r="U64" s="179"/>
      <c r="V64" s="179"/>
      <c r="W64" s="179"/>
      <c r="X64" s="179"/>
      <c r="Y64" s="68"/>
      <c r="Z64" s="22"/>
      <c r="AA64" s="23"/>
      <c r="AB64" s="23"/>
      <c r="AC64" s="23"/>
      <c r="AD64" s="43"/>
      <c r="AE64" s="43"/>
      <c r="AF64" s="38"/>
      <c r="AG64" s="38"/>
      <c r="AH64" s="83"/>
      <c r="AI64" s="60" t="s">
        <v>796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5" t="s">
        <v>719</v>
      </c>
      <c r="AT64" s="158">
        <v>1</v>
      </c>
      <c r="AU64" s="159"/>
      <c r="AV64" s="102"/>
      <c r="AW64" s="103"/>
      <c r="AX64" s="103"/>
      <c r="AY64" s="104"/>
      <c r="AZ64" s="19">
        <f>ROUND(ROUND(G65*AT64,0)*(1+AX35),0)+(ROUND(V65*AT64,0))</f>
        <v>988</v>
      </c>
      <c r="BA64" s="41"/>
    </row>
    <row r="65" spans="1:53" s="20" customFormat="1" ht="17.100000000000001" customHeight="1" x14ac:dyDescent="0.15">
      <c r="A65" s="7">
        <v>11</v>
      </c>
      <c r="B65" s="8">
        <v>1421</v>
      </c>
      <c r="C65" s="9" t="s">
        <v>976</v>
      </c>
      <c r="D65" s="75"/>
      <c r="E65" s="76"/>
      <c r="G65" s="176">
        <v>730</v>
      </c>
      <c r="H65" s="176"/>
      <c r="I65" s="15" t="s">
        <v>731</v>
      </c>
      <c r="J65" s="15"/>
      <c r="K65" s="27"/>
      <c r="L65" s="37"/>
      <c r="M65" s="37"/>
      <c r="N65" s="51"/>
      <c r="V65" s="176">
        <v>75</v>
      </c>
      <c r="W65" s="176"/>
      <c r="X65" s="15" t="s">
        <v>731</v>
      </c>
      <c r="Y65" s="15"/>
      <c r="Z65" s="119" t="s">
        <v>165</v>
      </c>
      <c r="AA65" s="120"/>
      <c r="AB65" s="120"/>
      <c r="AC65" s="120"/>
      <c r="AD65" s="120"/>
      <c r="AE65" s="120"/>
      <c r="AF65" s="15"/>
      <c r="AG65" s="27"/>
      <c r="AH65" s="67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36"/>
      <c r="AT65" s="56"/>
      <c r="AU65" s="57"/>
      <c r="AV65" s="102"/>
      <c r="AW65" s="103"/>
      <c r="AX65" s="103"/>
      <c r="AY65" s="104"/>
      <c r="AZ65" s="19">
        <f>ROUND(ROUND(G65*AG66,0)*(1+AX35),0)+(ROUND(V65*AG66,0))</f>
        <v>692</v>
      </c>
      <c r="BA65" s="41"/>
    </row>
    <row r="66" spans="1:53" s="20" customFormat="1" ht="17.100000000000001" customHeight="1" x14ac:dyDescent="0.15">
      <c r="A66" s="7">
        <v>11</v>
      </c>
      <c r="B66" s="8">
        <v>1422</v>
      </c>
      <c r="C66" s="9" t="s">
        <v>122</v>
      </c>
      <c r="D66" s="77"/>
      <c r="E66" s="78"/>
      <c r="F66" s="78"/>
      <c r="G66" s="38"/>
      <c r="H66" s="38"/>
      <c r="I66" s="38"/>
      <c r="J66" s="38"/>
      <c r="K66" s="38"/>
      <c r="L66" s="38"/>
      <c r="M66" s="25"/>
      <c r="N66" s="24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121" t="s">
        <v>166</v>
      </c>
      <c r="AA66" s="122"/>
      <c r="AB66" s="122"/>
      <c r="AC66" s="122"/>
      <c r="AD66" s="122"/>
      <c r="AE66" s="122"/>
      <c r="AF66" s="25" t="s">
        <v>720</v>
      </c>
      <c r="AG66" s="158">
        <v>0.7</v>
      </c>
      <c r="AH66" s="159"/>
      <c r="AI66" s="60" t="s">
        <v>796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5" t="s">
        <v>719</v>
      </c>
      <c r="AT66" s="158">
        <v>1</v>
      </c>
      <c r="AU66" s="159"/>
      <c r="AV66" s="105"/>
      <c r="AW66" s="106"/>
      <c r="AX66" s="106"/>
      <c r="AY66" s="107"/>
      <c r="AZ66" s="26">
        <f>ROUND(ROUND(ROUND(G65*AG66,0)*AT66,0)*(1+AX35),0)+(ROUND(ROUND(V65*AG66,0)*AT66,0))</f>
        <v>692</v>
      </c>
      <c r="BA66" s="58"/>
    </row>
    <row r="67" spans="1:53" ht="17.100000000000001" customHeight="1" x14ac:dyDescent="0.15">
      <c r="A67" s="1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53" ht="17.100000000000001" customHeight="1" x14ac:dyDescent="0.15">
      <c r="A68" s="1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53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15"/>
      <c r="J69" s="44"/>
      <c r="K69" s="15"/>
      <c r="L69" s="15"/>
      <c r="M69" s="15"/>
      <c r="N69" s="1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15"/>
      <c r="AA69" s="15"/>
      <c r="AB69" s="15"/>
      <c r="AC69" s="15"/>
      <c r="AD69" s="15"/>
      <c r="AE69" s="27"/>
      <c r="AF69" s="15"/>
      <c r="AG69" s="37"/>
      <c r="AH69" s="42"/>
      <c r="AI69" s="15"/>
      <c r="AJ69" s="15"/>
      <c r="AK69" s="15"/>
      <c r="AL69" s="37"/>
      <c r="AM69" s="42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6"/>
      <c r="BA69" s="34"/>
    </row>
    <row r="70" spans="1:53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5"/>
      <c r="AA70" s="15"/>
      <c r="AB70" s="15"/>
      <c r="AC70" s="15"/>
      <c r="AD70" s="15"/>
      <c r="AE70" s="27"/>
      <c r="AF70" s="15"/>
      <c r="AG70" s="27"/>
      <c r="AH70" s="42"/>
      <c r="AI70" s="15"/>
      <c r="AJ70" s="15"/>
      <c r="AK70" s="15"/>
      <c r="AL70" s="37"/>
      <c r="AM70" s="42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6"/>
      <c r="BA70" s="34"/>
    </row>
    <row r="71" spans="1:53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5"/>
      <c r="AA71" s="15"/>
      <c r="AB71" s="15"/>
      <c r="AC71" s="15"/>
      <c r="AD71" s="15"/>
      <c r="AE71" s="27"/>
      <c r="AF71" s="15"/>
      <c r="AG71" s="27"/>
      <c r="AH71" s="42"/>
      <c r="AI71" s="15"/>
      <c r="AJ71" s="15"/>
      <c r="AK71" s="15"/>
      <c r="AL71" s="14"/>
      <c r="AM71" s="14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46"/>
      <c r="BA71" s="34"/>
    </row>
    <row r="72" spans="1:53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15"/>
      <c r="AA72" s="15"/>
      <c r="AB72" s="15"/>
      <c r="AC72" s="15"/>
      <c r="AD72" s="47"/>
      <c r="AE72" s="48"/>
      <c r="AF72" s="34"/>
      <c r="AG72" s="48"/>
      <c r="AH72" s="42"/>
      <c r="AI72" s="15"/>
      <c r="AJ72" s="15"/>
      <c r="AK72" s="15"/>
      <c r="AL72" s="37"/>
      <c r="AM72" s="42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6"/>
      <c r="BA72" s="34"/>
    </row>
    <row r="73" spans="1:53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15"/>
      <c r="AA73" s="15"/>
      <c r="AB73" s="15"/>
      <c r="AC73" s="15"/>
      <c r="AD73" s="27"/>
      <c r="AE73" s="49"/>
      <c r="AF73" s="15"/>
      <c r="AG73" s="27"/>
      <c r="AH73" s="42"/>
      <c r="AI73" s="15"/>
      <c r="AJ73" s="15"/>
      <c r="AK73" s="15"/>
      <c r="AL73" s="37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6"/>
      <c r="BA73" s="34"/>
    </row>
    <row r="74" spans="1:53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15"/>
      <c r="AA74" s="15"/>
      <c r="AB74" s="15"/>
      <c r="AC74" s="15"/>
      <c r="AD74" s="15"/>
      <c r="AE74" s="27"/>
      <c r="AF74" s="15"/>
      <c r="AG74" s="27"/>
      <c r="AH74" s="42"/>
      <c r="AI74" s="15"/>
      <c r="AJ74" s="15"/>
      <c r="AK74" s="15"/>
      <c r="AL74" s="14"/>
      <c r="AM74" s="14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46"/>
      <c r="BA74" s="34"/>
    </row>
    <row r="75" spans="1:53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5"/>
      <c r="AA75" s="15"/>
      <c r="AB75" s="15"/>
      <c r="AC75" s="15"/>
      <c r="AD75" s="15"/>
      <c r="AE75" s="27"/>
      <c r="AF75" s="15"/>
      <c r="AG75" s="37"/>
      <c r="AH75" s="42"/>
      <c r="AI75" s="15"/>
      <c r="AJ75" s="15"/>
      <c r="AK75" s="15"/>
      <c r="AL75" s="37"/>
      <c r="AM75" s="42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6"/>
      <c r="BA75" s="34"/>
    </row>
    <row r="76" spans="1:53" ht="17.100000000000001" customHeight="1" x14ac:dyDescent="0.15"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1:53" ht="17.100000000000001" customHeight="1" x14ac:dyDescent="0.15"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53" ht="17.100000000000001" customHeight="1" x14ac:dyDescent="0.15"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53" ht="17.100000000000001" customHeight="1" x14ac:dyDescent="0.15"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53" ht="17.100000000000001" customHeight="1" x14ac:dyDescent="0.15"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5:25" ht="17.100000000000001" customHeight="1" x14ac:dyDescent="0.1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5:25" ht="17.100000000000001" customHeight="1" x14ac:dyDescent="0.15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5:25" ht="17.100000000000001" customHeight="1" x14ac:dyDescent="0.15"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</sheetData>
  <sheetProtection password="CB5D" sheet="1" objects="1" scenarios="1"/>
  <mergeCells count="88">
    <mergeCell ref="V17:W17"/>
    <mergeCell ref="D63:M64"/>
    <mergeCell ref="O63:X64"/>
    <mergeCell ref="O59:X60"/>
    <mergeCell ref="O55:X56"/>
    <mergeCell ref="G57:H57"/>
    <mergeCell ref="V57:W57"/>
    <mergeCell ref="Z5:AC5"/>
    <mergeCell ref="D7:M8"/>
    <mergeCell ref="D27:M28"/>
    <mergeCell ref="D43:M44"/>
    <mergeCell ref="O43:X44"/>
    <mergeCell ref="O39:X40"/>
    <mergeCell ref="O35:X36"/>
    <mergeCell ref="O31:X32"/>
    <mergeCell ref="O27:X28"/>
    <mergeCell ref="O23:X24"/>
    <mergeCell ref="AV33:AY34"/>
    <mergeCell ref="G65:H65"/>
    <mergeCell ref="AT24:AU24"/>
    <mergeCell ref="V25:W25"/>
    <mergeCell ref="AG26:AH26"/>
    <mergeCell ref="AT26:AU26"/>
    <mergeCell ref="AT64:AU64"/>
    <mergeCell ref="V65:W65"/>
    <mergeCell ref="V61:W61"/>
    <mergeCell ref="AT52:AU52"/>
    <mergeCell ref="AG66:AH66"/>
    <mergeCell ref="AT66:AU66"/>
    <mergeCell ref="AG58:AH58"/>
    <mergeCell ref="AT58:AU58"/>
    <mergeCell ref="AT60:AU60"/>
    <mergeCell ref="AG62:AH62"/>
    <mergeCell ref="AT62:AU62"/>
    <mergeCell ref="AG50:AH50"/>
    <mergeCell ref="AT50:AU50"/>
    <mergeCell ref="O47:X48"/>
    <mergeCell ref="AG54:AH54"/>
    <mergeCell ref="AT54:AU54"/>
    <mergeCell ref="O51:X52"/>
    <mergeCell ref="AT8:AU8"/>
    <mergeCell ref="AT10:AU10"/>
    <mergeCell ref="AG10:AH10"/>
    <mergeCell ref="AT16:AU16"/>
    <mergeCell ref="AT48:AU48"/>
    <mergeCell ref="V49:W49"/>
    <mergeCell ref="O19:X20"/>
    <mergeCell ref="O15:X16"/>
    <mergeCell ref="O11:X12"/>
    <mergeCell ref="O7:X8"/>
    <mergeCell ref="AT32:AU32"/>
    <mergeCell ref="AT34:AU34"/>
    <mergeCell ref="AG34:AH34"/>
    <mergeCell ref="AG18:AH18"/>
    <mergeCell ref="AT18:AU18"/>
    <mergeCell ref="AT20:AU20"/>
    <mergeCell ref="V21:W21"/>
    <mergeCell ref="AT56:AU56"/>
    <mergeCell ref="AT28:AU28"/>
    <mergeCell ref="V29:W29"/>
    <mergeCell ref="AG30:AH30"/>
    <mergeCell ref="AT30:AU30"/>
    <mergeCell ref="AT36:AU36"/>
    <mergeCell ref="V37:W37"/>
    <mergeCell ref="AG46:AH46"/>
    <mergeCell ref="V33:W33"/>
    <mergeCell ref="V45:W45"/>
    <mergeCell ref="V41:W41"/>
    <mergeCell ref="D55:M56"/>
    <mergeCell ref="G29:H29"/>
    <mergeCell ref="G45:H45"/>
    <mergeCell ref="V53:W53"/>
    <mergeCell ref="G9:H9"/>
    <mergeCell ref="AT12:AU12"/>
    <mergeCell ref="AG14:AH14"/>
    <mergeCell ref="AT14:AU14"/>
    <mergeCell ref="V9:W9"/>
    <mergeCell ref="V13:W13"/>
    <mergeCell ref="AT42:AU42"/>
    <mergeCell ref="AX35:AY35"/>
    <mergeCell ref="AT46:AU46"/>
    <mergeCell ref="AG22:AH22"/>
    <mergeCell ref="AT22:AU22"/>
    <mergeCell ref="AT44:AU44"/>
    <mergeCell ref="AG38:AH38"/>
    <mergeCell ref="AT38:AU38"/>
    <mergeCell ref="AT40:AU40"/>
    <mergeCell ref="AG42:AH4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5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1"/>
  <sheetViews>
    <sheetView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174</v>
      </c>
    </row>
    <row r="5" spans="1:54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84" t="s">
        <v>800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93"/>
      <c r="P6" s="94"/>
      <c r="Q6" s="94"/>
      <c r="R6" s="94"/>
      <c r="S6" s="94"/>
      <c r="T6" s="95" t="s">
        <v>1052</v>
      </c>
      <c r="U6" s="94"/>
      <c r="V6" s="94"/>
      <c r="W6" s="94"/>
      <c r="X6" s="94"/>
      <c r="Y6" s="9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1423</v>
      </c>
      <c r="C7" s="9" t="s">
        <v>240</v>
      </c>
      <c r="D7" s="160" t="s">
        <v>167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212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73"/>
      <c r="AW7" s="66"/>
      <c r="AX7" s="66"/>
      <c r="AY7" s="72"/>
      <c r="AZ7" s="19">
        <f>ROUND(G9,0)+(ROUND(S9*(1+AX35),0))</f>
        <v>443</v>
      </c>
      <c r="BA7" s="69" t="s">
        <v>352</v>
      </c>
    </row>
    <row r="8" spans="1:54" s="20" customFormat="1" ht="17.100000000000001" customHeight="1" x14ac:dyDescent="0.15">
      <c r="A8" s="7">
        <v>11</v>
      </c>
      <c r="B8" s="8">
        <v>1424</v>
      </c>
      <c r="C8" s="9" t="s">
        <v>1356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796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719</v>
      </c>
      <c r="AT8" s="158">
        <v>1</v>
      </c>
      <c r="AU8" s="159"/>
      <c r="AV8" s="74"/>
      <c r="AW8" s="37"/>
      <c r="AX8" s="37"/>
      <c r="AY8" s="68"/>
      <c r="AZ8" s="19">
        <f>ROUND(G9*AT8,0)+(ROUND(ROUND(S9*AT8,0)*(1+AX35),0))</f>
        <v>443</v>
      </c>
      <c r="BA8" s="41"/>
    </row>
    <row r="9" spans="1:54" s="20" customFormat="1" ht="17.100000000000001" customHeight="1" x14ac:dyDescent="0.15">
      <c r="A9" s="7">
        <v>11</v>
      </c>
      <c r="B9" s="8">
        <v>1425</v>
      </c>
      <c r="C9" s="9" t="s">
        <v>978</v>
      </c>
      <c r="D9" s="75"/>
      <c r="E9" s="76"/>
      <c r="G9" s="176">
        <v>230</v>
      </c>
      <c r="H9" s="176"/>
      <c r="I9" s="15" t="s">
        <v>731</v>
      </c>
      <c r="J9" s="15"/>
      <c r="K9" s="27"/>
      <c r="L9" s="37"/>
      <c r="M9" s="37"/>
      <c r="N9" s="51"/>
      <c r="S9" s="176">
        <v>170</v>
      </c>
      <c r="T9" s="176"/>
      <c r="U9" s="15" t="s">
        <v>731</v>
      </c>
      <c r="V9" s="15"/>
      <c r="W9" s="27"/>
      <c r="X9" s="37"/>
      <c r="Y9" s="37"/>
      <c r="Z9" s="128" t="s">
        <v>165</v>
      </c>
      <c r="AA9" s="126"/>
      <c r="AB9" s="126"/>
      <c r="AC9" s="126"/>
      <c r="AD9" s="126"/>
      <c r="AE9" s="126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59"/>
      <c r="AW9" s="54"/>
      <c r="AX9" s="54"/>
      <c r="AY9" s="55"/>
      <c r="AZ9" s="19">
        <f>ROUND(G9*AG10,0)+(ROUND(ROUND(S9*AG10,0)*(1+AX35),0))</f>
        <v>310</v>
      </c>
      <c r="BA9" s="41"/>
    </row>
    <row r="10" spans="1:54" s="20" customFormat="1" ht="17.100000000000001" customHeight="1" x14ac:dyDescent="0.15">
      <c r="A10" s="7">
        <v>11</v>
      </c>
      <c r="B10" s="8">
        <v>1426</v>
      </c>
      <c r="C10" s="9" t="s">
        <v>237</v>
      </c>
      <c r="D10" s="75"/>
      <c r="E10" s="76"/>
      <c r="F10" s="76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90"/>
      <c r="Z10" s="130" t="s">
        <v>166</v>
      </c>
      <c r="AA10" s="127"/>
      <c r="AB10" s="127"/>
      <c r="AC10" s="127"/>
      <c r="AD10" s="127"/>
      <c r="AE10" s="127"/>
      <c r="AF10" s="25" t="s">
        <v>720</v>
      </c>
      <c r="AG10" s="158">
        <v>0.7</v>
      </c>
      <c r="AH10" s="159"/>
      <c r="AI10" s="60" t="s">
        <v>795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719</v>
      </c>
      <c r="AT10" s="158">
        <v>1</v>
      </c>
      <c r="AU10" s="159"/>
      <c r="AV10" s="74"/>
      <c r="AW10" s="37"/>
      <c r="AX10" s="37"/>
      <c r="AY10" s="68"/>
      <c r="AZ10" s="19">
        <f>ROUND(ROUND(G9*AG10,0)*AT10,0)+(ROUND(ROUND(ROUND(S9*AG10,0)*AT10,0)*(1+AX35),0))</f>
        <v>310</v>
      </c>
      <c r="BA10" s="41"/>
    </row>
    <row r="11" spans="1:54" s="20" customFormat="1" ht="17.100000000000001" customHeight="1" x14ac:dyDescent="0.15">
      <c r="A11" s="7">
        <v>11</v>
      </c>
      <c r="B11" s="8">
        <v>1427</v>
      </c>
      <c r="C11" s="9" t="s">
        <v>1206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213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59"/>
      <c r="AW11" s="54"/>
      <c r="AX11" s="54"/>
      <c r="AY11" s="55"/>
      <c r="AZ11" s="19">
        <f>ROUND(G9,0)+(ROUND(S13*(1+AX35),0))</f>
        <v>668</v>
      </c>
      <c r="BA11" s="41"/>
    </row>
    <row r="12" spans="1:54" s="20" customFormat="1" ht="17.100000000000001" customHeight="1" x14ac:dyDescent="0.15">
      <c r="A12" s="7">
        <v>11</v>
      </c>
      <c r="B12" s="8">
        <v>1428</v>
      </c>
      <c r="C12" s="9" t="s">
        <v>1034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796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719</v>
      </c>
      <c r="AT12" s="158">
        <v>1</v>
      </c>
      <c r="AU12" s="159"/>
      <c r="AV12" s="74"/>
      <c r="AW12" s="37"/>
      <c r="AX12" s="37"/>
      <c r="AY12" s="68"/>
      <c r="AZ12" s="19">
        <f>ROUND(G9*AT12,0)+(ROUND(ROUND(S13*AT12,0)*(1+AX35),0))</f>
        <v>668</v>
      </c>
      <c r="BA12" s="41"/>
    </row>
    <row r="13" spans="1:54" s="20" customFormat="1" ht="17.100000000000001" customHeight="1" x14ac:dyDescent="0.15">
      <c r="A13" s="7">
        <v>11</v>
      </c>
      <c r="B13" s="8">
        <v>1429</v>
      </c>
      <c r="C13" s="9" t="s">
        <v>433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S13" s="176">
        <v>350</v>
      </c>
      <c r="T13" s="176"/>
      <c r="U13" s="15" t="s">
        <v>731</v>
      </c>
      <c r="V13" s="15"/>
      <c r="W13" s="27"/>
      <c r="X13" s="37"/>
      <c r="Y13" s="37"/>
      <c r="Z13" s="128" t="s">
        <v>165</v>
      </c>
      <c r="AA13" s="126"/>
      <c r="AB13" s="126"/>
      <c r="AC13" s="126"/>
      <c r="AD13" s="126"/>
      <c r="AE13" s="126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59"/>
      <c r="AW13" s="54"/>
      <c r="AX13" s="54"/>
      <c r="AY13" s="55"/>
      <c r="AZ13" s="19">
        <f>ROUND(G9*AG14,0)+(ROUND(ROUND(S13*AG14,0)*(1+AX35),0))</f>
        <v>467</v>
      </c>
      <c r="BA13" s="41"/>
    </row>
    <row r="14" spans="1:54" s="20" customFormat="1" ht="17.100000000000001" customHeight="1" x14ac:dyDescent="0.15">
      <c r="A14" s="7">
        <v>11</v>
      </c>
      <c r="B14" s="8">
        <v>1430</v>
      </c>
      <c r="C14" s="9" t="s">
        <v>1207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90"/>
      <c r="Z14" s="130" t="s">
        <v>166</v>
      </c>
      <c r="AA14" s="127"/>
      <c r="AB14" s="127"/>
      <c r="AC14" s="127"/>
      <c r="AD14" s="127"/>
      <c r="AE14" s="127"/>
      <c r="AF14" s="25" t="s">
        <v>720</v>
      </c>
      <c r="AG14" s="158">
        <v>0.7</v>
      </c>
      <c r="AH14" s="159"/>
      <c r="AI14" s="60" t="s">
        <v>796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719</v>
      </c>
      <c r="AT14" s="158">
        <v>1</v>
      </c>
      <c r="AU14" s="159"/>
      <c r="AV14" s="74"/>
      <c r="AW14" s="37"/>
      <c r="AX14" s="37"/>
      <c r="AY14" s="68"/>
      <c r="AZ14" s="19">
        <f>ROUND(ROUND(G9*AG14,0)*AT14,0)+(ROUND(ROUND(ROUND(S13*AG14,0)*AT14,0)*(1+AX35),0))</f>
        <v>467</v>
      </c>
      <c r="BA14" s="41"/>
    </row>
    <row r="15" spans="1:54" s="20" customFormat="1" ht="17.100000000000001" customHeight="1" x14ac:dyDescent="0.15">
      <c r="A15" s="7">
        <v>11</v>
      </c>
      <c r="B15" s="8">
        <v>1431</v>
      </c>
      <c r="C15" s="9" t="s">
        <v>238</v>
      </c>
      <c r="D15" s="76"/>
      <c r="E15" s="76"/>
      <c r="F15" s="76"/>
      <c r="G15" s="76"/>
      <c r="H15" s="79"/>
      <c r="I15" s="79"/>
      <c r="J15" s="79"/>
      <c r="K15" s="15"/>
      <c r="L15" s="15"/>
      <c r="M15" s="15"/>
      <c r="N15" s="15"/>
      <c r="O15" s="180" t="s">
        <v>214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59"/>
      <c r="AW15" s="54"/>
      <c r="AX15" s="54"/>
      <c r="AY15" s="55"/>
      <c r="AZ15" s="19">
        <f>ROUND(G9,0)+(ROUND(S17*(1+AX35),0))</f>
        <v>761</v>
      </c>
      <c r="BA15" s="41"/>
    </row>
    <row r="16" spans="1:54" s="20" customFormat="1" ht="17.100000000000001" customHeight="1" x14ac:dyDescent="0.15">
      <c r="A16" s="7">
        <v>11</v>
      </c>
      <c r="B16" s="8">
        <v>1432</v>
      </c>
      <c r="C16" s="9" t="s">
        <v>1035</v>
      </c>
      <c r="D16" s="76"/>
      <c r="E16" s="76"/>
      <c r="F16" s="76"/>
      <c r="G16" s="76"/>
      <c r="H16" s="79"/>
      <c r="I16" s="79"/>
      <c r="J16" s="79"/>
      <c r="K16" s="15"/>
      <c r="L16" s="15"/>
      <c r="M16" s="15"/>
      <c r="N16" s="15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796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719</v>
      </c>
      <c r="AT16" s="158">
        <v>1</v>
      </c>
      <c r="AU16" s="159"/>
      <c r="AV16" s="74"/>
      <c r="AW16" s="37"/>
      <c r="AX16" s="37"/>
      <c r="AY16" s="68"/>
      <c r="AZ16" s="19">
        <f>ROUND(G9*AT16,0)+(ROUND(ROUND(S17*AT16,0)*(1+AX35),0))</f>
        <v>761</v>
      </c>
      <c r="BA16" s="41"/>
    </row>
    <row r="17" spans="1:53" s="20" customFormat="1" ht="17.100000000000001" customHeight="1" x14ac:dyDescent="0.15">
      <c r="A17" s="7">
        <v>11</v>
      </c>
      <c r="B17" s="8">
        <v>1433</v>
      </c>
      <c r="C17" s="9" t="s">
        <v>979</v>
      </c>
      <c r="D17" s="76"/>
      <c r="E17" s="76"/>
      <c r="F17" s="76"/>
      <c r="G17" s="76"/>
      <c r="H17" s="79"/>
      <c r="I17" s="79"/>
      <c r="J17" s="79"/>
      <c r="K17" s="15"/>
      <c r="L17" s="15"/>
      <c r="M17" s="15"/>
      <c r="N17" s="15"/>
      <c r="O17" s="53"/>
      <c r="S17" s="176">
        <v>425</v>
      </c>
      <c r="T17" s="176"/>
      <c r="U17" s="15" t="s">
        <v>731</v>
      </c>
      <c r="V17" s="15"/>
      <c r="W17" s="27"/>
      <c r="X17" s="37"/>
      <c r="Y17" s="37"/>
      <c r="Z17" s="128" t="s">
        <v>165</v>
      </c>
      <c r="AA17" s="126"/>
      <c r="AB17" s="126"/>
      <c r="AC17" s="126"/>
      <c r="AD17" s="126"/>
      <c r="AE17" s="126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59"/>
      <c r="AW17" s="54"/>
      <c r="AX17" s="54"/>
      <c r="AY17" s="55"/>
      <c r="AZ17" s="19">
        <f>ROUND(G9*AG18,0)+(ROUND(ROUND(S17*AG18,0)*(1+AX35),0))</f>
        <v>534</v>
      </c>
      <c r="BA17" s="41"/>
    </row>
    <row r="18" spans="1:53" s="20" customFormat="1" ht="17.100000000000001" customHeight="1" x14ac:dyDescent="0.15">
      <c r="A18" s="7">
        <v>11</v>
      </c>
      <c r="B18" s="8">
        <v>1434</v>
      </c>
      <c r="C18" s="9" t="s">
        <v>239</v>
      </c>
      <c r="D18" s="76"/>
      <c r="E18" s="76"/>
      <c r="F18" s="76"/>
      <c r="G18" s="76"/>
      <c r="H18" s="79"/>
      <c r="I18" s="79"/>
      <c r="J18" s="79"/>
      <c r="K18" s="15"/>
      <c r="L18" s="15"/>
      <c r="M18" s="15"/>
      <c r="N18" s="15"/>
      <c r="O18" s="84"/>
      <c r="P18" s="81"/>
      <c r="Q18" s="81"/>
      <c r="R18" s="81"/>
      <c r="S18" s="81"/>
      <c r="T18" s="81"/>
      <c r="U18" s="81"/>
      <c r="V18" s="81"/>
      <c r="W18" s="81"/>
      <c r="X18" s="81"/>
      <c r="Y18" s="90"/>
      <c r="Z18" s="130" t="s">
        <v>166</v>
      </c>
      <c r="AA18" s="127"/>
      <c r="AB18" s="127"/>
      <c r="AC18" s="127"/>
      <c r="AD18" s="127"/>
      <c r="AE18" s="127"/>
      <c r="AF18" s="25" t="s">
        <v>720</v>
      </c>
      <c r="AG18" s="158">
        <v>0.7</v>
      </c>
      <c r="AH18" s="159"/>
      <c r="AI18" s="60" t="s">
        <v>796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719</v>
      </c>
      <c r="AT18" s="158">
        <v>1</v>
      </c>
      <c r="AU18" s="159"/>
      <c r="AV18" s="74"/>
      <c r="AW18" s="37"/>
      <c r="AX18" s="37"/>
      <c r="AY18" s="68"/>
      <c r="AZ18" s="19">
        <f>ROUND(ROUND(G9*AG18,0)*AT18,0)+(ROUND(ROUND(ROUND(S17*AG18,0)*AT18,0)*(1+AX35),0))</f>
        <v>534</v>
      </c>
      <c r="BA18" s="41"/>
    </row>
    <row r="19" spans="1:53" s="20" customFormat="1" ht="17.100000000000001" customHeight="1" x14ac:dyDescent="0.15">
      <c r="A19" s="7">
        <v>11</v>
      </c>
      <c r="B19" s="8">
        <v>1435</v>
      </c>
      <c r="C19" s="9" t="s">
        <v>1208</v>
      </c>
      <c r="D19" s="76"/>
      <c r="E19" s="76"/>
      <c r="F19" s="76"/>
      <c r="G19" s="76"/>
      <c r="H19" s="79"/>
      <c r="I19" s="79"/>
      <c r="J19" s="79"/>
      <c r="K19" s="15"/>
      <c r="L19" s="15"/>
      <c r="M19" s="15"/>
      <c r="N19" s="15"/>
      <c r="O19" s="180" t="s">
        <v>215</v>
      </c>
      <c r="P19" s="177"/>
      <c r="Q19" s="177"/>
      <c r="R19" s="177"/>
      <c r="S19" s="177"/>
      <c r="T19" s="177"/>
      <c r="U19" s="177"/>
      <c r="V19" s="177"/>
      <c r="W19" s="177"/>
      <c r="X19" s="177"/>
      <c r="Y19" s="72"/>
      <c r="Z19" s="17"/>
      <c r="AA19" s="17"/>
      <c r="AB19" s="17"/>
      <c r="AC19" s="17"/>
      <c r="AD19" s="40"/>
      <c r="AE19" s="40"/>
      <c r="AF19" s="17"/>
      <c r="AG19" s="64"/>
      <c r="AH19" s="65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36"/>
      <c r="AT19" s="56"/>
      <c r="AU19" s="57"/>
      <c r="AV19" s="59"/>
      <c r="AW19" s="54"/>
      <c r="AX19" s="54"/>
      <c r="AY19" s="55"/>
      <c r="AZ19" s="19">
        <f>ROUND(G9,0)+(ROUND(S21*(1+AX35),0))</f>
        <v>855</v>
      </c>
      <c r="BA19" s="41"/>
    </row>
    <row r="20" spans="1:53" s="20" customFormat="1" ht="17.100000000000001" customHeight="1" x14ac:dyDescent="0.15">
      <c r="A20" s="7">
        <v>11</v>
      </c>
      <c r="B20" s="8">
        <v>1436</v>
      </c>
      <c r="C20" s="9" t="s">
        <v>1036</v>
      </c>
      <c r="D20" s="76"/>
      <c r="E20" s="76"/>
      <c r="F20" s="76"/>
      <c r="G20" s="76"/>
      <c r="H20" s="79"/>
      <c r="I20" s="79"/>
      <c r="J20" s="79"/>
      <c r="K20" s="15"/>
      <c r="L20" s="15"/>
      <c r="M20" s="15"/>
      <c r="N20" s="1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68"/>
      <c r="Z20" s="22"/>
      <c r="AA20" s="23"/>
      <c r="AB20" s="23"/>
      <c r="AC20" s="23"/>
      <c r="AD20" s="43"/>
      <c r="AE20" s="43"/>
      <c r="AF20" s="38"/>
      <c r="AG20" s="38"/>
      <c r="AH20" s="83"/>
      <c r="AI20" s="60" t="s">
        <v>796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5" t="s">
        <v>719</v>
      </c>
      <c r="AT20" s="158">
        <v>1</v>
      </c>
      <c r="AU20" s="159"/>
      <c r="AV20" s="74"/>
      <c r="AW20" s="37"/>
      <c r="AX20" s="37"/>
      <c r="AY20" s="68"/>
      <c r="AZ20" s="19">
        <f>ROUND(G9*AT20,0)+(ROUND(ROUND(S21*AT20,0)*(1+AX35),0))</f>
        <v>855</v>
      </c>
      <c r="BA20" s="41"/>
    </row>
    <row r="21" spans="1:53" s="20" customFormat="1" ht="17.100000000000001" customHeight="1" x14ac:dyDescent="0.15">
      <c r="A21" s="7">
        <v>11</v>
      </c>
      <c r="B21" s="8">
        <v>1437</v>
      </c>
      <c r="C21" s="9" t="s">
        <v>980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15"/>
      <c r="O21" s="53"/>
      <c r="S21" s="176">
        <v>500</v>
      </c>
      <c r="T21" s="176"/>
      <c r="U21" s="15" t="s">
        <v>731</v>
      </c>
      <c r="V21" s="15"/>
      <c r="W21" s="27"/>
      <c r="X21" s="37"/>
      <c r="Y21" s="37"/>
      <c r="Z21" s="128" t="s">
        <v>165</v>
      </c>
      <c r="AA21" s="126"/>
      <c r="AB21" s="126"/>
      <c r="AC21" s="126"/>
      <c r="AD21" s="126"/>
      <c r="AE21" s="126"/>
      <c r="AF21" s="15"/>
      <c r="AG21" s="27"/>
      <c r="AH21" s="6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36"/>
      <c r="AT21" s="56"/>
      <c r="AU21" s="57"/>
      <c r="AV21" s="59"/>
      <c r="AW21" s="54"/>
      <c r="AX21" s="54"/>
      <c r="AY21" s="55"/>
      <c r="AZ21" s="19">
        <f>ROUND(G9*AG22,0)+(ROUND(ROUND(S21*AG22,0)*(1+AX35),0))</f>
        <v>599</v>
      </c>
      <c r="BA21" s="41"/>
    </row>
    <row r="22" spans="1:53" s="20" customFormat="1" ht="17.100000000000001" customHeight="1" x14ac:dyDescent="0.15">
      <c r="A22" s="7">
        <v>11</v>
      </c>
      <c r="B22" s="8">
        <v>1438</v>
      </c>
      <c r="C22" s="9" t="s">
        <v>1209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15"/>
      <c r="O22" s="84"/>
      <c r="P22" s="81"/>
      <c r="Q22" s="81"/>
      <c r="R22" s="81"/>
      <c r="S22" s="81"/>
      <c r="T22" s="81"/>
      <c r="U22" s="81"/>
      <c r="V22" s="81"/>
      <c r="W22" s="81"/>
      <c r="X22" s="81"/>
      <c r="Y22" s="90"/>
      <c r="Z22" s="130" t="s">
        <v>166</v>
      </c>
      <c r="AA22" s="127"/>
      <c r="AB22" s="127"/>
      <c r="AC22" s="127"/>
      <c r="AD22" s="127"/>
      <c r="AE22" s="127"/>
      <c r="AF22" s="25" t="s">
        <v>720</v>
      </c>
      <c r="AG22" s="158">
        <v>0.7</v>
      </c>
      <c r="AH22" s="159"/>
      <c r="AI22" s="60" t="s">
        <v>796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5" t="s">
        <v>719</v>
      </c>
      <c r="AT22" s="158">
        <v>1</v>
      </c>
      <c r="AU22" s="159"/>
      <c r="AV22" s="74"/>
      <c r="AW22" s="37"/>
      <c r="AX22" s="37"/>
      <c r="AY22" s="68"/>
      <c r="AZ22" s="19">
        <f>ROUND(ROUND(G9*AG22,0)*AT22,0)+(ROUND(ROUND(ROUND(S21*AG22,0)*AT22,0)*(1+AX35),0))</f>
        <v>599</v>
      </c>
      <c r="BA22" s="41"/>
    </row>
    <row r="23" spans="1:53" s="20" customFormat="1" ht="17.100000000000001" customHeight="1" x14ac:dyDescent="0.15">
      <c r="A23" s="7">
        <v>11</v>
      </c>
      <c r="B23" s="8">
        <v>1439</v>
      </c>
      <c r="C23" s="9" t="s">
        <v>1214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15"/>
      <c r="O23" s="180" t="s">
        <v>216</v>
      </c>
      <c r="P23" s="177"/>
      <c r="Q23" s="177"/>
      <c r="R23" s="177"/>
      <c r="S23" s="177"/>
      <c r="T23" s="177"/>
      <c r="U23" s="177"/>
      <c r="V23" s="177"/>
      <c r="W23" s="177"/>
      <c r="X23" s="177"/>
      <c r="Y23" s="72"/>
      <c r="Z23" s="17"/>
      <c r="AA23" s="17"/>
      <c r="AB23" s="17"/>
      <c r="AC23" s="17"/>
      <c r="AD23" s="40"/>
      <c r="AE23" s="40"/>
      <c r="AF23" s="17"/>
      <c r="AG23" s="64"/>
      <c r="AH23" s="65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36"/>
      <c r="AT23" s="56"/>
      <c r="AU23" s="57"/>
      <c r="AV23" s="59"/>
      <c r="AW23" s="54"/>
      <c r="AX23" s="54"/>
      <c r="AY23" s="55"/>
      <c r="AZ23" s="19">
        <f>ROUND(G9,0)+(ROUND(S25*(1+AX35),0))</f>
        <v>949</v>
      </c>
      <c r="BA23" s="41"/>
    </row>
    <row r="24" spans="1:53" s="20" customFormat="1" ht="17.100000000000001" customHeight="1" x14ac:dyDescent="0.15">
      <c r="A24" s="7">
        <v>11</v>
      </c>
      <c r="B24" s="8">
        <v>1440</v>
      </c>
      <c r="C24" s="9" t="s">
        <v>1037</v>
      </c>
      <c r="D24" s="76"/>
      <c r="E24" s="76"/>
      <c r="F24" s="76"/>
      <c r="G24" s="76"/>
      <c r="H24" s="79"/>
      <c r="I24" s="79"/>
      <c r="J24" s="79"/>
      <c r="K24" s="15"/>
      <c r="L24" s="15"/>
      <c r="M24" s="15"/>
      <c r="N24" s="15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68"/>
      <c r="Z24" s="22"/>
      <c r="AA24" s="23"/>
      <c r="AB24" s="23"/>
      <c r="AC24" s="23"/>
      <c r="AD24" s="43"/>
      <c r="AE24" s="43"/>
      <c r="AF24" s="38"/>
      <c r="AG24" s="38"/>
      <c r="AH24" s="83"/>
      <c r="AI24" s="60" t="s">
        <v>796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5" t="s">
        <v>719</v>
      </c>
      <c r="AT24" s="158">
        <v>1</v>
      </c>
      <c r="AU24" s="159"/>
      <c r="AV24" s="74"/>
      <c r="AW24" s="37"/>
      <c r="AX24" s="37"/>
      <c r="AY24" s="68"/>
      <c r="AZ24" s="19">
        <f>ROUND(G9*AT24,0)+(ROUND(ROUND(S25*AT24,0)*(1+AX35),0))</f>
        <v>949</v>
      </c>
      <c r="BA24" s="41"/>
    </row>
    <row r="25" spans="1:53" s="20" customFormat="1" ht="17.100000000000001" customHeight="1" x14ac:dyDescent="0.15">
      <c r="A25" s="7">
        <v>11</v>
      </c>
      <c r="B25" s="8">
        <v>1441</v>
      </c>
      <c r="C25" s="9" t="s">
        <v>981</v>
      </c>
      <c r="D25" s="76"/>
      <c r="E25" s="76"/>
      <c r="F25" s="76"/>
      <c r="G25" s="76"/>
      <c r="H25" s="79"/>
      <c r="I25" s="79"/>
      <c r="J25" s="79"/>
      <c r="K25" s="15"/>
      <c r="L25" s="15"/>
      <c r="M25" s="15"/>
      <c r="N25" s="15"/>
      <c r="O25" s="53"/>
      <c r="S25" s="176">
        <v>575</v>
      </c>
      <c r="T25" s="176"/>
      <c r="U25" s="15" t="s">
        <v>731</v>
      </c>
      <c r="V25" s="15"/>
      <c r="W25" s="27"/>
      <c r="X25" s="37"/>
      <c r="Y25" s="37"/>
      <c r="Z25" s="128" t="s">
        <v>165</v>
      </c>
      <c r="AA25" s="126"/>
      <c r="AB25" s="126"/>
      <c r="AC25" s="126"/>
      <c r="AD25" s="126"/>
      <c r="AE25" s="126"/>
      <c r="AF25" s="15"/>
      <c r="AG25" s="27"/>
      <c r="AH25" s="6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6"/>
      <c r="AT25" s="56"/>
      <c r="AU25" s="57"/>
      <c r="AV25" s="59"/>
      <c r="AW25" s="54"/>
      <c r="AX25" s="54"/>
      <c r="AY25" s="55"/>
      <c r="AZ25" s="19">
        <f>ROUND(G9*AG26,0)+(ROUND(ROUND(S25*AG26,0)*(1+AX35),0))</f>
        <v>665</v>
      </c>
      <c r="BA25" s="41"/>
    </row>
    <row r="26" spans="1:53" s="20" customFormat="1" ht="17.100000000000001" customHeight="1" x14ac:dyDescent="0.15">
      <c r="A26" s="7">
        <v>11</v>
      </c>
      <c r="B26" s="8">
        <v>1442</v>
      </c>
      <c r="C26" s="9" t="s">
        <v>1215</v>
      </c>
      <c r="D26" s="76"/>
      <c r="E26" s="76"/>
      <c r="F26" s="76"/>
      <c r="G26" s="76"/>
      <c r="H26" s="79"/>
      <c r="I26" s="79"/>
      <c r="J26" s="79"/>
      <c r="K26" s="15"/>
      <c r="L26" s="15"/>
      <c r="M26" s="15"/>
      <c r="N26" s="15"/>
      <c r="O26" s="84"/>
      <c r="P26" s="81"/>
      <c r="Q26" s="81"/>
      <c r="R26" s="81"/>
      <c r="S26" s="81"/>
      <c r="T26" s="81"/>
      <c r="U26" s="81"/>
      <c r="V26" s="81"/>
      <c r="W26" s="81"/>
      <c r="X26" s="81"/>
      <c r="Y26" s="90"/>
      <c r="Z26" s="130" t="s">
        <v>166</v>
      </c>
      <c r="AA26" s="127"/>
      <c r="AB26" s="127"/>
      <c r="AC26" s="127"/>
      <c r="AD26" s="127"/>
      <c r="AE26" s="127"/>
      <c r="AF26" s="25" t="s">
        <v>720</v>
      </c>
      <c r="AG26" s="158">
        <v>0.7</v>
      </c>
      <c r="AH26" s="159"/>
      <c r="AI26" s="60" t="s">
        <v>796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5" t="s">
        <v>719</v>
      </c>
      <c r="AT26" s="158">
        <v>1</v>
      </c>
      <c r="AU26" s="159"/>
      <c r="AV26" s="74"/>
      <c r="AW26" s="37"/>
      <c r="AX26" s="37"/>
      <c r="AY26" s="68"/>
      <c r="AZ26" s="19">
        <f>ROUND(ROUND(G9*AG26,0)*AT26,0)+(ROUND(ROUND(ROUND(S25*AG26,0)*AT26,0)*(1+AX35),0))</f>
        <v>665</v>
      </c>
      <c r="BA26" s="41"/>
    </row>
    <row r="27" spans="1:53" s="20" customFormat="1" ht="17.100000000000001" customHeight="1" x14ac:dyDescent="0.15">
      <c r="A27" s="7">
        <v>11</v>
      </c>
      <c r="B27" s="8">
        <v>1443</v>
      </c>
      <c r="C27" s="9" t="s">
        <v>1216</v>
      </c>
      <c r="D27" s="160" t="s">
        <v>189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6"/>
      <c r="O27" s="180" t="s">
        <v>212</v>
      </c>
      <c r="P27" s="177"/>
      <c r="Q27" s="177"/>
      <c r="R27" s="177"/>
      <c r="S27" s="177"/>
      <c r="T27" s="177"/>
      <c r="U27" s="177"/>
      <c r="V27" s="177"/>
      <c r="W27" s="177"/>
      <c r="X27" s="177"/>
      <c r="Y27" s="72"/>
      <c r="Z27" s="17"/>
      <c r="AA27" s="17"/>
      <c r="AB27" s="17"/>
      <c r="AC27" s="17"/>
      <c r="AD27" s="40"/>
      <c r="AE27" s="40"/>
      <c r="AF27" s="17"/>
      <c r="AG27" s="64"/>
      <c r="AH27" s="65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36"/>
      <c r="AT27" s="56"/>
      <c r="AU27" s="57"/>
      <c r="AV27" s="59"/>
      <c r="AW27" s="54"/>
      <c r="AX27" s="54"/>
      <c r="AY27" s="55"/>
      <c r="AZ27" s="19">
        <f>ROUND(G29,0)+(ROUND(S29*(1+AX35),0))</f>
        <v>625</v>
      </c>
      <c r="BA27" s="41"/>
    </row>
    <row r="28" spans="1:53" s="20" customFormat="1" ht="17.100000000000001" customHeight="1" x14ac:dyDescent="0.15">
      <c r="A28" s="7">
        <v>11</v>
      </c>
      <c r="B28" s="8">
        <v>1444</v>
      </c>
      <c r="C28" s="9" t="s">
        <v>1038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51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68"/>
      <c r="Z28" s="22"/>
      <c r="AA28" s="23"/>
      <c r="AB28" s="23"/>
      <c r="AC28" s="23"/>
      <c r="AD28" s="43"/>
      <c r="AE28" s="43"/>
      <c r="AF28" s="38"/>
      <c r="AG28" s="38"/>
      <c r="AH28" s="83"/>
      <c r="AI28" s="60" t="s">
        <v>796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5" t="s">
        <v>719</v>
      </c>
      <c r="AT28" s="158">
        <v>1</v>
      </c>
      <c r="AU28" s="159"/>
      <c r="AV28" s="74"/>
      <c r="AW28" s="37"/>
      <c r="AX28" s="37"/>
      <c r="AY28" s="68"/>
      <c r="AZ28" s="19">
        <f>ROUND(G29*AT28,0)+(ROUND(ROUND(S29*AT28,0)*(1+AX35),0))</f>
        <v>625</v>
      </c>
      <c r="BA28" s="41"/>
    </row>
    <row r="29" spans="1:53" s="20" customFormat="1" ht="17.100000000000001" customHeight="1" x14ac:dyDescent="0.15">
      <c r="A29" s="7">
        <v>11</v>
      </c>
      <c r="B29" s="8">
        <v>1445</v>
      </c>
      <c r="C29" s="9" t="s">
        <v>982</v>
      </c>
      <c r="D29" s="75"/>
      <c r="E29" s="76"/>
      <c r="G29" s="176">
        <v>400</v>
      </c>
      <c r="H29" s="176"/>
      <c r="I29" s="15" t="s">
        <v>731</v>
      </c>
      <c r="J29" s="15"/>
      <c r="K29" s="27"/>
      <c r="L29" s="37"/>
      <c r="M29" s="37"/>
      <c r="N29" s="51"/>
      <c r="S29" s="176">
        <v>180</v>
      </c>
      <c r="T29" s="176"/>
      <c r="U29" s="15" t="s">
        <v>731</v>
      </c>
      <c r="V29" s="15"/>
      <c r="W29" s="27"/>
      <c r="X29" s="37"/>
      <c r="Y29" s="37"/>
      <c r="Z29" s="128" t="s">
        <v>165</v>
      </c>
      <c r="AA29" s="126"/>
      <c r="AB29" s="126"/>
      <c r="AC29" s="126"/>
      <c r="AD29" s="126"/>
      <c r="AE29" s="126"/>
      <c r="AF29" s="15"/>
      <c r="AG29" s="27"/>
      <c r="AH29" s="6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36"/>
      <c r="AT29" s="56"/>
      <c r="AU29" s="57"/>
      <c r="AV29" s="59"/>
      <c r="AW29" s="54"/>
      <c r="AX29" s="54"/>
      <c r="AY29" s="55"/>
      <c r="AZ29" s="19">
        <f>ROUND(G29*AG30,0)+(ROUND(ROUND(S29*AG30,0)*(1+AX35),0))</f>
        <v>438</v>
      </c>
      <c r="BA29" s="41"/>
    </row>
    <row r="30" spans="1:53" s="20" customFormat="1" ht="17.100000000000001" customHeight="1" x14ac:dyDescent="0.15">
      <c r="A30" s="7">
        <v>11</v>
      </c>
      <c r="B30" s="8">
        <v>1446</v>
      </c>
      <c r="C30" s="9" t="s">
        <v>1217</v>
      </c>
      <c r="D30" s="75"/>
      <c r="E30" s="76"/>
      <c r="F30" s="76"/>
      <c r="N30" s="2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90"/>
      <c r="Z30" s="130" t="s">
        <v>166</v>
      </c>
      <c r="AA30" s="127"/>
      <c r="AB30" s="127"/>
      <c r="AC30" s="127"/>
      <c r="AD30" s="127"/>
      <c r="AE30" s="127"/>
      <c r="AF30" s="25" t="s">
        <v>720</v>
      </c>
      <c r="AG30" s="158">
        <v>0.7</v>
      </c>
      <c r="AH30" s="159"/>
      <c r="AI30" s="60" t="s">
        <v>796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5" t="s">
        <v>719</v>
      </c>
      <c r="AT30" s="158">
        <v>1</v>
      </c>
      <c r="AU30" s="159"/>
      <c r="AV30" s="74"/>
      <c r="AW30" s="37"/>
      <c r="AX30" s="37"/>
      <c r="AY30" s="68"/>
      <c r="AZ30" s="19">
        <f>ROUND(ROUND(G29*AG30,0)*AT30,0)+(ROUND(ROUND(ROUND(S29*AG30,0)*AT30,0)*(1+AX35),0))</f>
        <v>438</v>
      </c>
      <c r="BA30" s="41"/>
    </row>
    <row r="31" spans="1:53" s="20" customFormat="1" ht="17.100000000000001" customHeight="1" x14ac:dyDescent="0.15">
      <c r="A31" s="7">
        <v>11</v>
      </c>
      <c r="B31" s="8">
        <v>1447</v>
      </c>
      <c r="C31" s="9" t="s">
        <v>1218</v>
      </c>
      <c r="D31" s="75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180" t="s">
        <v>213</v>
      </c>
      <c r="P31" s="177"/>
      <c r="Q31" s="177"/>
      <c r="R31" s="177"/>
      <c r="S31" s="177"/>
      <c r="T31" s="177"/>
      <c r="U31" s="177"/>
      <c r="V31" s="177"/>
      <c r="W31" s="177"/>
      <c r="X31" s="177"/>
      <c r="Y31" s="72"/>
      <c r="Z31" s="17"/>
      <c r="AA31" s="17"/>
      <c r="AB31" s="17"/>
      <c r="AC31" s="17"/>
      <c r="AD31" s="40"/>
      <c r="AE31" s="40"/>
      <c r="AF31" s="17"/>
      <c r="AG31" s="64"/>
      <c r="AH31" s="65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36"/>
      <c r="AT31" s="56"/>
      <c r="AU31" s="57"/>
      <c r="AV31" s="59"/>
      <c r="AW31" s="54"/>
      <c r="AX31" s="54"/>
      <c r="AY31" s="55"/>
      <c r="AZ31" s="19">
        <f>ROUND(G29,0)+(ROUND(S33*(1+AX35),0))</f>
        <v>719</v>
      </c>
      <c r="BA31" s="41"/>
    </row>
    <row r="32" spans="1:53" s="20" customFormat="1" ht="17.100000000000001" customHeight="1" x14ac:dyDescent="0.15">
      <c r="A32" s="7">
        <v>11</v>
      </c>
      <c r="B32" s="8">
        <v>1448</v>
      </c>
      <c r="C32" s="9" t="s">
        <v>1039</v>
      </c>
      <c r="D32" s="76"/>
      <c r="E32" s="76"/>
      <c r="F32" s="76"/>
      <c r="G32" s="76"/>
      <c r="H32" s="79"/>
      <c r="I32" s="79"/>
      <c r="J32" s="79"/>
      <c r="K32" s="15"/>
      <c r="L32" s="15"/>
      <c r="M32" s="15"/>
      <c r="N32" s="21"/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68"/>
      <c r="Z32" s="22"/>
      <c r="AA32" s="23"/>
      <c r="AB32" s="23"/>
      <c r="AC32" s="23"/>
      <c r="AD32" s="43"/>
      <c r="AE32" s="43"/>
      <c r="AF32" s="38"/>
      <c r="AG32" s="38"/>
      <c r="AH32" s="83"/>
      <c r="AI32" s="60" t="s">
        <v>796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5" t="s">
        <v>719</v>
      </c>
      <c r="AT32" s="158">
        <v>1</v>
      </c>
      <c r="AU32" s="159"/>
      <c r="AV32" s="74"/>
      <c r="AW32" s="37"/>
      <c r="AX32" s="37"/>
      <c r="AY32" s="68"/>
      <c r="AZ32" s="19">
        <f>ROUND(G29*AT32,0)+(ROUND(ROUND(S33*AT32,0)*(1+AX35),0))</f>
        <v>719</v>
      </c>
      <c r="BA32" s="41"/>
    </row>
    <row r="33" spans="1:53" s="20" customFormat="1" ht="17.100000000000001" customHeight="1" x14ac:dyDescent="0.15">
      <c r="A33" s="7">
        <v>11</v>
      </c>
      <c r="B33" s="8">
        <v>1449</v>
      </c>
      <c r="C33" s="9" t="s">
        <v>983</v>
      </c>
      <c r="D33" s="76"/>
      <c r="E33" s="76"/>
      <c r="F33" s="76"/>
      <c r="G33" s="76"/>
      <c r="H33" s="79"/>
      <c r="I33" s="79"/>
      <c r="J33" s="79"/>
      <c r="K33" s="15"/>
      <c r="L33" s="15"/>
      <c r="M33" s="15"/>
      <c r="N33" s="21"/>
      <c r="S33" s="176">
        <v>255</v>
      </c>
      <c r="T33" s="176"/>
      <c r="U33" s="15" t="s">
        <v>731</v>
      </c>
      <c r="V33" s="15"/>
      <c r="W33" s="27"/>
      <c r="X33" s="37"/>
      <c r="Y33" s="37"/>
      <c r="Z33" s="128" t="s">
        <v>165</v>
      </c>
      <c r="AA33" s="126"/>
      <c r="AB33" s="126"/>
      <c r="AC33" s="126"/>
      <c r="AD33" s="126"/>
      <c r="AE33" s="126"/>
      <c r="AF33" s="15"/>
      <c r="AG33" s="27"/>
      <c r="AH33" s="6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36"/>
      <c r="AT33" s="56"/>
      <c r="AU33" s="57"/>
      <c r="AV33" s="181" t="s">
        <v>1618</v>
      </c>
      <c r="AW33" s="182"/>
      <c r="AX33" s="182"/>
      <c r="AY33" s="183"/>
      <c r="AZ33" s="19">
        <f>ROUND(G29*AG34,0)+(ROUND(ROUND(S33*AG34,0)*(1+AX35),0))</f>
        <v>504</v>
      </c>
      <c r="BA33" s="41"/>
    </row>
    <row r="34" spans="1:53" s="20" customFormat="1" ht="17.100000000000001" customHeight="1" x14ac:dyDescent="0.15">
      <c r="A34" s="7">
        <v>11</v>
      </c>
      <c r="B34" s="8">
        <v>1450</v>
      </c>
      <c r="C34" s="9" t="s">
        <v>1219</v>
      </c>
      <c r="D34" s="76"/>
      <c r="E34" s="76"/>
      <c r="F34" s="76"/>
      <c r="G34" s="76"/>
      <c r="H34" s="79"/>
      <c r="I34" s="79"/>
      <c r="J34" s="79"/>
      <c r="K34" s="15"/>
      <c r="L34" s="15"/>
      <c r="M34" s="15"/>
      <c r="N34" s="2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90"/>
      <c r="Z34" s="130" t="s">
        <v>166</v>
      </c>
      <c r="AA34" s="127"/>
      <c r="AB34" s="127"/>
      <c r="AC34" s="127"/>
      <c r="AD34" s="127"/>
      <c r="AE34" s="127"/>
      <c r="AF34" s="25" t="s">
        <v>720</v>
      </c>
      <c r="AG34" s="158">
        <v>0.7</v>
      </c>
      <c r="AH34" s="159"/>
      <c r="AI34" s="60" t="s">
        <v>796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5" t="s">
        <v>719</v>
      </c>
      <c r="AT34" s="158">
        <v>1</v>
      </c>
      <c r="AU34" s="159"/>
      <c r="AV34" s="181"/>
      <c r="AW34" s="182"/>
      <c r="AX34" s="182"/>
      <c r="AY34" s="183"/>
      <c r="AZ34" s="19">
        <f>ROUND(ROUND(G29*AG34,0)*AT34,0)+(ROUND(ROUND(ROUND(S33*AG34,0)*AT34,0)*(1+AX35),0))</f>
        <v>504</v>
      </c>
      <c r="BA34" s="41"/>
    </row>
    <row r="35" spans="1:53" s="20" customFormat="1" ht="17.100000000000001" customHeight="1" x14ac:dyDescent="0.15">
      <c r="A35" s="7">
        <v>11</v>
      </c>
      <c r="B35" s="8">
        <v>1451</v>
      </c>
      <c r="C35" s="9" t="s">
        <v>1220</v>
      </c>
      <c r="D35" s="76"/>
      <c r="E35" s="76"/>
      <c r="F35" s="76"/>
      <c r="G35" s="76"/>
      <c r="H35" s="79"/>
      <c r="I35" s="79"/>
      <c r="J35" s="79"/>
      <c r="K35" s="15"/>
      <c r="L35" s="15"/>
      <c r="M35" s="15"/>
      <c r="N35" s="15"/>
      <c r="O35" s="180" t="s">
        <v>214</v>
      </c>
      <c r="P35" s="177"/>
      <c r="Q35" s="177"/>
      <c r="R35" s="177"/>
      <c r="S35" s="177"/>
      <c r="T35" s="177"/>
      <c r="U35" s="177"/>
      <c r="V35" s="177"/>
      <c r="W35" s="177"/>
      <c r="X35" s="177"/>
      <c r="Y35" s="72"/>
      <c r="Z35" s="17"/>
      <c r="AA35" s="17"/>
      <c r="AB35" s="17"/>
      <c r="AC35" s="17"/>
      <c r="AD35" s="40"/>
      <c r="AE35" s="40"/>
      <c r="AF35" s="17"/>
      <c r="AG35" s="64"/>
      <c r="AH35" s="65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36"/>
      <c r="AT35" s="56"/>
      <c r="AU35" s="57"/>
      <c r="AV35" s="59" t="s">
        <v>1052</v>
      </c>
      <c r="AW35" s="27" t="s">
        <v>722</v>
      </c>
      <c r="AX35" s="171">
        <v>0.25</v>
      </c>
      <c r="AY35" s="171"/>
      <c r="AZ35" s="19">
        <f>ROUND(G29,0)+(ROUND(S37*(1+AX35),0))</f>
        <v>813</v>
      </c>
      <c r="BA35" s="41"/>
    </row>
    <row r="36" spans="1:53" s="20" customFormat="1" ht="17.100000000000001" customHeight="1" x14ac:dyDescent="0.15">
      <c r="A36" s="7">
        <v>11</v>
      </c>
      <c r="B36" s="8">
        <v>1452</v>
      </c>
      <c r="C36" s="9" t="s">
        <v>1546</v>
      </c>
      <c r="D36" s="76"/>
      <c r="E36" s="76"/>
      <c r="F36" s="76"/>
      <c r="G36" s="76"/>
      <c r="H36" s="79"/>
      <c r="I36" s="79"/>
      <c r="J36" s="79"/>
      <c r="K36" s="15"/>
      <c r="L36" s="15"/>
      <c r="M36" s="15"/>
      <c r="N36" s="15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68"/>
      <c r="Z36" s="22"/>
      <c r="AA36" s="23"/>
      <c r="AB36" s="23"/>
      <c r="AC36" s="23"/>
      <c r="AD36" s="43"/>
      <c r="AE36" s="43"/>
      <c r="AF36" s="38"/>
      <c r="AG36" s="38"/>
      <c r="AH36" s="83"/>
      <c r="AI36" s="60" t="s">
        <v>796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5" t="s">
        <v>719</v>
      </c>
      <c r="AT36" s="158">
        <v>1</v>
      </c>
      <c r="AU36" s="159"/>
      <c r="AV36" s="74"/>
      <c r="AW36" s="37"/>
      <c r="AX36" s="37"/>
      <c r="AY36" s="90" t="s">
        <v>797</v>
      </c>
      <c r="AZ36" s="19">
        <f>ROUND(G29*AT36,0)+(ROUND(ROUND(S37*AT36,0)*(1+AX35),0))</f>
        <v>813</v>
      </c>
      <c r="BA36" s="41"/>
    </row>
    <row r="37" spans="1:53" s="20" customFormat="1" ht="17.100000000000001" customHeight="1" x14ac:dyDescent="0.15">
      <c r="A37" s="7">
        <v>11</v>
      </c>
      <c r="B37" s="8">
        <v>1453</v>
      </c>
      <c r="C37" s="9" t="s">
        <v>986</v>
      </c>
      <c r="D37" s="76"/>
      <c r="E37" s="76"/>
      <c r="F37" s="76"/>
      <c r="G37" s="76"/>
      <c r="H37" s="79"/>
      <c r="I37" s="79"/>
      <c r="J37" s="79"/>
      <c r="K37" s="15"/>
      <c r="L37" s="15"/>
      <c r="M37" s="15"/>
      <c r="N37" s="15"/>
      <c r="O37" s="53"/>
      <c r="S37" s="176">
        <v>330</v>
      </c>
      <c r="T37" s="176"/>
      <c r="U37" s="15" t="s">
        <v>731</v>
      </c>
      <c r="V37" s="15"/>
      <c r="W37" s="27"/>
      <c r="X37" s="37"/>
      <c r="Y37" s="37"/>
      <c r="Z37" s="128" t="s">
        <v>165</v>
      </c>
      <c r="AA37" s="126"/>
      <c r="AB37" s="126"/>
      <c r="AC37" s="126"/>
      <c r="AD37" s="126"/>
      <c r="AE37" s="126"/>
      <c r="AF37" s="15"/>
      <c r="AG37" s="27"/>
      <c r="AH37" s="6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36"/>
      <c r="AT37" s="56"/>
      <c r="AU37" s="57"/>
      <c r="AV37" s="59"/>
      <c r="AW37" s="54"/>
      <c r="AX37" s="54"/>
      <c r="AY37" s="55"/>
      <c r="AZ37" s="19">
        <f>ROUND(G29*AG38,0)+(ROUND(ROUND(S37*AG38,0)*(1+AX35),0))</f>
        <v>569</v>
      </c>
      <c r="BA37" s="41"/>
    </row>
    <row r="38" spans="1:53" s="20" customFormat="1" ht="17.100000000000001" customHeight="1" x14ac:dyDescent="0.15">
      <c r="A38" s="7">
        <v>11</v>
      </c>
      <c r="B38" s="8">
        <v>1454</v>
      </c>
      <c r="C38" s="9" t="s">
        <v>1221</v>
      </c>
      <c r="D38" s="76"/>
      <c r="E38" s="76"/>
      <c r="F38" s="76"/>
      <c r="G38" s="76"/>
      <c r="H38" s="79"/>
      <c r="I38" s="79"/>
      <c r="J38" s="79"/>
      <c r="K38" s="15"/>
      <c r="L38" s="15"/>
      <c r="M38" s="15"/>
      <c r="N38" s="15"/>
      <c r="O38" s="84"/>
      <c r="P38" s="81"/>
      <c r="Q38" s="81"/>
      <c r="R38" s="81"/>
      <c r="S38" s="81"/>
      <c r="T38" s="81"/>
      <c r="U38" s="81"/>
      <c r="V38" s="81"/>
      <c r="W38" s="81"/>
      <c r="X38" s="81"/>
      <c r="Y38" s="90"/>
      <c r="Z38" s="130" t="s">
        <v>166</v>
      </c>
      <c r="AA38" s="127"/>
      <c r="AB38" s="127"/>
      <c r="AC38" s="127"/>
      <c r="AD38" s="127"/>
      <c r="AE38" s="127"/>
      <c r="AF38" s="25" t="s">
        <v>720</v>
      </c>
      <c r="AG38" s="158">
        <v>0.7</v>
      </c>
      <c r="AH38" s="159"/>
      <c r="AI38" s="60" t="s">
        <v>796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5" t="s">
        <v>719</v>
      </c>
      <c r="AT38" s="158">
        <v>1</v>
      </c>
      <c r="AU38" s="159"/>
      <c r="AV38" s="74"/>
      <c r="AW38" s="37"/>
      <c r="AX38" s="37"/>
      <c r="AY38" s="68"/>
      <c r="AZ38" s="19">
        <f>ROUND(ROUND(G29*AG38,0)*AT38,0)+(ROUND(ROUND(ROUND(S37*AG38,0)*AT38,0)*(1+AX35),0))</f>
        <v>569</v>
      </c>
      <c r="BA38" s="41"/>
    </row>
    <row r="39" spans="1:53" s="20" customFormat="1" ht="17.100000000000001" customHeight="1" x14ac:dyDescent="0.15">
      <c r="A39" s="7">
        <v>11</v>
      </c>
      <c r="B39" s="8">
        <v>1455</v>
      </c>
      <c r="C39" s="9" t="s">
        <v>1222</v>
      </c>
      <c r="D39" s="76"/>
      <c r="E39" s="76"/>
      <c r="F39" s="76"/>
      <c r="G39" s="76"/>
      <c r="H39" s="79"/>
      <c r="I39" s="79"/>
      <c r="J39" s="79"/>
      <c r="K39" s="15"/>
      <c r="L39" s="15"/>
      <c r="M39" s="15"/>
      <c r="N39" s="15"/>
      <c r="O39" s="180" t="s">
        <v>215</v>
      </c>
      <c r="P39" s="177"/>
      <c r="Q39" s="177"/>
      <c r="R39" s="177"/>
      <c r="S39" s="177"/>
      <c r="T39" s="177"/>
      <c r="U39" s="177"/>
      <c r="V39" s="177"/>
      <c r="W39" s="177"/>
      <c r="X39" s="177"/>
      <c r="Y39" s="72"/>
      <c r="Z39" s="17"/>
      <c r="AA39" s="17"/>
      <c r="AB39" s="17"/>
      <c r="AC39" s="17"/>
      <c r="AD39" s="40"/>
      <c r="AE39" s="40"/>
      <c r="AF39" s="17"/>
      <c r="AG39" s="64"/>
      <c r="AH39" s="65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6"/>
      <c r="AT39" s="56"/>
      <c r="AU39" s="57"/>
      <c r="AV39" s="59"/>
      <c r="AW39" s="54"/>
      <c r="AX39" s="54"/>
      <c r="AY39" s="55"/>
      <c r="AZ39" s="19">
        <f>ROUND(G29,0)+(ROUND(S41*(1+AX35),0))</f>
        <v>906</v>
      </c>
      <c r="BA39" s="41"/>
    </row>
    <row r="40" spans="1:53" s="20" customFormat="1" ht="17.100000000000001" customHeight="1" x14ac:dyDescent="0.15">
      <c r="A40" s="7">
        <v>11</v>
      </c>
      <c r="B40" s="8">
        <v>1456</v>
      </c>
      <c r="C40" s="9" t="s">
        <v>1547</v>
      </c>
      <c r="D40" s="76"/>
      <c r="E40" s="76"/>
      <c r="F40" s="76"/>
      <c r="G40" s="76"/>
      <c r="H40" s="79"/>
      <c r="I40" s="79"/>
      <c r="J40" s="79"/>
      <c r="K40" s="15"/>
      <c r="L40" s="15"/>
      <c r="M40" s="15"/>
      <c r="N40" s="15"/>
      <c r="O40" s="178"/>
      <c r="P40" s="179"/>
      <c r="Q40" s="179"/>
      <c r="R40" s="179"/>
      <c r="S40" s="179"/>
      <c r="T40" s="179"/>
      <c r="U40" s="179"/>
      <c r="V40" s="179"/>
      <c r="W40" s="179"/>
      <c r="X40" s="179"/>
      <c r="Y40" s="68"/>
      <c r="Z40" s="22"/>
      <c r="AA40" s="23"/>
      <c r="AB40" s="23"/>
      <c r="AC40" s="23"/>
      <c r="AD40" s="43"/>
      <c r="AE40" s="43"/>
      <c r="AF40" s="38"/>
      <c r="AG40" s="38"/>
      <c r="AH40" s="83"/>
      <c r="AI40" s="60" t="s">
        <v>796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5" t="s">
        <v>719</v>
      </c>
      <c r="AT40" s="158">
        <v>1</v>
      </c>
      <c r="AU40" s="159"/>
      <c r="AV40" s="74"/>
      <c r="AW40" s="37"/>
      <c r="AX40" s="37"/>
      <c r="AY40" s="68"/>
      <c r="AZ40" s="19">
        <f>ROUND(G29*AT40,0)+(ROUND(ROUND(S41*AT40,0)*(1+AX35),0))</f>
        <v>906</v>
      </c>
      <c r="BA40" s="41"/>
    </row>
    <row r="41" spans="1:53" s="20" customFormat="1" ht="17.100000000000001" customHeight="1" x14ac:dyDescent="0.15">
      <c r="A41" s="7">
        <v>11</v>
      </c>
      <c r="B41" s="8">
        <v>1457</v>
      </c>
      <c r="C41" s="9" t="s">
        <v>987</v>
      </c>
      <c r="D41" s="76"/>
      <c r="E41" s="76"/>
      <c r="F41" s="76"/>
      <c r="G41" s="76"/>
      <c r="H41" s="79"/>
      <c r="I41" s="79"/>
      <c r="J41" s="79"/>
      <c r="K41" s="15"/>
      <c r="L41" s="15"/>
      <c r="M41" s="15"/>
      <c r="N41" s="15"/>
      <c r="O41" s="53"/>
      <c r="S41" s="176">
        <v>405</v>
      </c>
      <c r="T41" s="176"/>
      <c r="U41" s="15" t="s">
        <v>731</v>
      </c>
      <c r="V41" s="15"/>
      <c r="W41" s="27"/>
      <c r="X41" s="37"/>
      <c r="Y41" s="37"/>
      <c r="Z41" s="128" t="s">
        <v>165</v>
      </c>
      <c r="AA41" s="126"/>
      <c r="AB41" s="126"/>
      <c r="AC41" s="126"/>
      <c r="AD41" s="126"/>
      <c r="AE41" s="126"/>
      <c r="AF41" s="15"/>
      <c r="AG41" s="27"/>
      <c r="AH41" s="67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6"/>
      <c r="AT41" s="56"/>
      <c r="AU41" s="57"/>
      <c r="AV41" s="59"/>
      <c r="AW41" s="54"/>
      <c r="AX41" s="54"/>
      <c r="AY41" s="55"/>
      <c r="AZ41" s="19">
        <f>ROUND(G29*AG42,0)+(ROUND(ROUND(S41*AG42,0)*(1+AX35),0))</f>
        <v>635</v>
      </c>
      <c r="BA41" s="41"/>
    </row>
    <row r="42" spans="1:53" s="20" customFormat="1" ht="17.100000000000001" customHeight="1" x14ac:dyDescent="0.15">
      <c r="A42" s="7">
        <v>11</v>
      </c>
      <c r="B42" s="8">
        <v>1458</v>
      </c>
      <c r="C42" s="9" t="s">
        <v>1223</v>
      </c>
      <c r="D42" s="77"/>
      <c r="E42" s="78"/>
      <c r="F42" s="78"/>
      <c r="G42" s="78"/>
      <c r="H42" s="80"/>
      <c r="I42" s="80"/>
      <c r="J42" s="80"/>
      <c r="K42" s="23"/>
      <c r="L42" s="23"/>
      <c r="M42" s="23"/>
      <c r="N42" s="24"/>
      <c r="O42" s="84"/>
      <c r="P42" s="81"/>
      <c r="Q42" s="81"/>
      <c r="R42" s="81"/>
      <c r="S42" s="81"/>
      <c r="T42" s="81"/>
      <c r="U42" s="81"/>
      <c r="V42" s="81"/>
      <c r="W42" s="81"/>
      <c r="X42" s="81"/>
      <c r="Y42" s="90"/>
      <c r="Z42" s="130" t="s">
        <v>166</v>
      </c>
      <c r="AA42" s="127"/>
      <c r="AB42" s="127"/>
      <c r="AC42" s="127"/>
      <c r="AD42" s="127"/>
      <c r="AE42" s="127"/>
      <c r="AF42" s="25" t="s">
        <v>720</v>
      </c>
      <c r="AG42" s="158">
        <v>0.7</v>
      </c>
      <c r="AH42" s="159"/>
      <c r="AI42" s="60" t="s">
        <v>796</v>
      </c>
      <c r="AJ42" s="23"/>
      <c r="AK42" s="23"/>
      <c r="AL42" s="23"/>
      <c r="AM42" s="23"/>
      <c r="AN42" s="23"/>
      <c r="AO42" s="23"/>
      <c r="AP42" s="23"/>
      <c r="AQ42" s="23"/>
      <c r="AR42" s="23"/>
      <c r="AS42" s="25" t="s">
        <v>719</v>
      </c>
      <c r="AT42" s="158">
        <v>1</v>
      </c>
      <c r="AU42" s="159"/>
      <c r="AV42" s="74"/>
      <c r="AW42" s="37"/>
      <c r="AX42" s="37"/>
      <c r="AY42" s="68"/>
      <c r="AZ42" s="19">
        <f>ROUND(ROUND(G29*AG42,0)*AT42,0)+(ROUND(ROUND(ROUND(S41*AG42,0)*AT42,0)*(1+AX35),0))</f>
        <v>635</v>
      </c>
      <c r="BA42" s="41"/>
    </row>
    <row r="43" spans="1:53" s="20" customFormat="1" ht="17.100000000000001" customHeight="1" x14ac:dyDescent="0.15">
      <c r="A43" s="7">
        <v>11</v>
      </c>
      <c r="B43" s="8">
        <v>1459</v>
      </c>
      <c r="C43" s="9" t="s">
        <v>1224</v>
      </c>
      <c r="D43" s="160" t="s">
        <v>190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6"/>
      <c r="O43" s="180" t="s">
        <v>212</v>
      </c>
      <c r="P43" s="177"/>
      <c r="Q43" s="177"/>
      <c r="R43" s="177"/>
      <c r="S43" s="177"/>
      <c r="T43" s="177"/>
      <c r="U43" s="177"/>
      <c r="V43" s="177"/>
      <c r="W43" s="177"/>
      <c r="X43" s="177"/>
      <c r="Y43" s="72"/>
      <c r="Z43" s="17"/>
      <c r="AA43" s="17"/>
      <c r="AB43" s="17"/>
      <c r="AC43" s="17"/>
      <c r="AD43" s="40"/>
      <c r="AE43" s="40"/>
      <c r="AF43" s="17"/>
      <c r="AG43" s="64"/>
      <c r="AH43" s="65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56"/>
      <c r="AU43" s="57"/>
      <c r="AV43" s="59"/>
      <c r="AW43" s="54"/>
      <c r="AX43" s="54"/>
      <c r="AY43" s="55"/>
      <c r="AZ43" s="19">
        <f>ROUND(G45,0)+(ROUND(S45*(1+AX35),0))</f>
        <v>674</v>
      </c>
      <c r="BA43" s="41"/>
    </row>
    <row r="44" spans="1:53" s="20" customFormat="1" ht="17.100000000000001" customHeight="1" x14ac:dyDescent="0.15">
      <c r="A44" s="7">
        <v>11</v>
      </c>
      <c r="B44" s="8">
        <v>1460</v>
      </c>
      <c r="C44" s="9" t="s">
        <v>1548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51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68"/>
      <c r="Z44" s="22"/>
      <c r="AA44" s="23"/>
      <c r="AB44" s="23"/>
      <c r="AC44" s="23"/>
      <c r="AD44" s="43"/>
      <c r="AE44" s="43"/>
      <c r="AF44" s="38"/>
      <c r="AG44" s="38"/>
      <c r="AH44" s="83"/>
      <c r="AI44" s="60" t="s">
        <v>796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5" t="s">
        <v>719</v>
      </c>
      <c r="AT44" s="158">
        <v>1</v>
      </c>
      <c r="AU44" s="159"/>
      <c r="AV44" s="74"/>
      <c r="AW44" s="37"/>
      <c r="AX44" s="37"/>
      <c r="AY44" s="68"/>
      <c r="AZ44" s="19">
        <f>ROUND(G45*AT44,0)+(ROUND(ROUND(S45*AT44,0)*(1+AX35),0))</f>
        <v>674</v>
      </c>
      <c r="BA44" s="41"/>
    </row>
    <row r="45" spans="1:53" s="20" customFormat="1" ht="17.100000000000001" customHeight="1" x14ac:dyDescent="0.15">
      <c r="A45" s="7">
        <v>11</v>
      </c>
      <c r="B45" s="8">
        <v>1461</v>
      </c>
      <c r="C45" s="9" t="s">
        <v>988</v>
      </c>
      <c r="D45" s="75"/>
      <c r="E45" s="76"/>
      <c r="G45" s="176">
        <v>580</v>
      </c>
      <c r="H45" s="176"/>
      <c r="I45" s="15" t="s">
        <v>731</v>
      </c>
      <c r="J45" s="15"/>
      <c r="K45" s="27"/>
      <c r="L45" s="37"/>
      <c r="M45" s="37"/>
      <c r="N45" s="51"/>
      <c r="S45" s="176">
        <v>75</v>
      </c>
      <c r="T45" s="176"/>
      <c r="U45" s="15" t="s">
        <v>731</v>
      </c>
      <c r="W45" s="27"/>
      <c r="X45" s="37"/>
      <c r="Y45" s="37"/>
      <c r="Z45" s="128" t="s">
        <v>165</v>
      </c>
      <c r="AA45" s="126"/>
      <c r="AB45" s="126"/>
      <c r="AC45" s="126"/>
      <c r="AD45" s="126"/>
      <c r="AE45" s="126"/>
      <c r="AF45" s="15"/>
      <c r="AG45" s="27"/>
      <c r="AH45" s="67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6"/>
      <c r="AT45" s="56"/>
      <c r="AU45" s="57"/>
      <c r="AV45" s="59"/>
      <c r="AW45" s="54"/>
      <c r="AX45" s="54"/>
      <c r="AY45" s="55"/>
      <c r="AZ45" s="19">
        <f>ROUND(G45*AG46,0)+(ROUND(ROUND(S45*AG46,0)*(1+AX35),0))</f>
        <v>472</v>
      </c>
      <c r="BA45" s="41"/>
    </row>
    <row r="46" spans="1:53" s="20" customFormat="1" ht="17.100000000000001" customHeight="1" x14ac:dyDescent="0.15">
      <c r="A46" s="7">
        <v>11</v>
      </c>
      <c r="B46" s="8">
        <v>1462</v>
      </c>
      <c r="C46" s="9" t="s">
        <v>1225</v>
      </c>
      <c r="D46" s="75"/>
      <c r="E46" s="76"/>
      <c r="F46" s="76"/>
      <c r="N46" s="2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90"/>
      <c r="Z46" s="130" t="s">
        <v>166</v>
      </c>
      <c r="AA46" s="127"/>
      <c r="AB46" s="127"/>
      <c r="AC46" s="127"/>
      <c r="AD46" s="127"/>
      <c r="AE46" s="127"/>
      <c r="AF46" s="25" t="s">
        <v>720</v>
      </c>
      <c r="AG46" s="158">
        <v>0.7</v>
      </c>
      <c r="AH46" s="159"/>
      <c r="AI46" s="60" t="s">
        <v>796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5" t="s">
        <v>719</v>
      </c>
      <c r="AT46" s="158">
        <v>1</v>
      </c>
      <c r="AU46" s="159"/>
      <c r="AV46" s="74"/>
      <c r="AW46" s="37"/>
      <c r="AX46" s="37"/>
      <c r="AY46" s="68"/>
      <c r="AZ46" s="19">
        <f>ROUND(ROUND(G45*AG46,0)*AT46,0)+(ROUND(ROUND(ROUND(S45*AG46,0)*AT46,0)*(1+AX35),0))</f>
        <v>472</v>
      </c>
      <c r="BA46" s="41"/>
    </row>
    <row r="47" spans="1:53" s="20" customFormat="1" ht="17.100000000000001" customHeight="1" x14ac:dyDescent="0.15">
      <c r="A47" s="7">
        <v>11</v>
      </c>
      <c r="B47" s="8">
        <v>1463</v>
      </c>
      <c r="C47" s="9" t="s">
        <v>1226</v>
      </c>
      <c r="D47" s="75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80" t="s">
        <v>213</v>
      </c>
      <c r="P47" s="177"/>
      <c r="Q47" s="177"/>
      <c r="R47" s="177"/>
      <c r="S47" s="177"/>
      <c r="T47" s="177"/>
      <c r="U47" s="177"/>
      <c r="V47" s="177"/>
      <c r="W47" s="177"/>
      <c r="X47" s="177"/>
      <c r="Y47" s="72"/>
      <c r="Z47" s="17"/>
      <c r="AA47" s="17"/>
      <c r="AB47" s="17"/>
      <c r="AC47" s="17"/>
      <c r="AD47" s="40"/>
      <c r="AE47" s="40"/>
      <c r="AF47" s="17"/>
      <c r="AG47" s="64"/>
      <c r="AH47" s="65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36"/>
      <c r="AT47" s="56"/>
      <c r="AU47" s="57"/>
      <c r="AV47" s="59"/>
      <c r="AW47" s="54"/>
      <c r="AX47" s="54"/>
      <c r="AY47" s="55"/>
      <c r="AZ47" s="19">
        <f>ROUND(G45,0)+(ROUND(S49*(1+AX35),0))</f>
        <v>768</v>
      </c>
      <c r="BA47" s="41"/>
    </row>
    <row r="48" spans="1:53" s="20" customFormat="1" ht="17.100000000000001" customHeight="1" x14ac:dyDescent="0.15">
      <c r="A48" s="7">
        <v>11</v>
      </c>
      <c r="B48" s="8">
        <v>1464</v>
      </c>
      <c r="C48" s="9" t="s">
        <v>1549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O48" s="178"/>
      <c r="P48" s="179"/>
      <c r="Q48" s="179"/>
      <c r="R48" s="179"/>
      <c r="S48" s="179"/>
      <c r="T48" s="179"/>
      <c r="U48" s="179"/>
      <c r="V48" s="179"/>
      <c r="W48" s="179"/>
      <c r="X48" s="179"/>
      <c r="Y48" s="68"/>
      <c r="Z48" s="22"/>
      <c r="AA48" s="23"/>
      <c r="AB48" s="23"/>
      <c r="AC48" s="23"/>
      <c r="AD48" s="43"/>
      <c r="AE48" s="43"/>
      <c r="AF48" s="38"/>
      <c r="AG48" s="38"/>
      <c r="AH48" s="83"/>
      <c r="AI48" s="60" t="s">
        <v>796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5" t="s">
        <v>719</v>
      </c>
      <c r="AT48" s="158">
        <v>1</v>
      </c>
      <c r="AU48" s="159"/>
      <c r="AV48" s="74"/>
      <c r="AW48" s="37"/>
      <c r="AX48" s="37"/>
      <c r="AY48" s="68"/>
      <c r="AZ48" s="19">
        <f>ROUND(G45*AT48,0)+(ROUND(ROUND(S49*AT48,0)*(1+AX35),0))</f>
        <v>768</v>
      </c>
      <c r="BA48" s="41"/>
    </row>
    <row r="49" spans="1:53" s="20" customFormat="1" ht="17.100000000000001" customHeight="1" x14ac:dyDescent="0.15">
      <c r="A49" s="7">
        <v>11</v>
      </c>
      <c r="B49" s="8">
        <v>1465</v>
      </c>
      <c r="C49" s="9" t="s">
        <v>989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S49" s="176">
        <v>150</v>
      </c>
      <c r="T49" s="176"/>
      <c r="U49" s="15" t="s">
        <v>731</v>
      </c>
      <c r="W49" s="27"/>
      <c r="X49" s="37"/>
      <c r="Y49" s="37"/>
      <c r="Z49" s="128" t="s">
        <v>165</v>
      </c>
      <c r="AA49" s="126"/>
      <c r="AB49" s="126"/>
      <c r="AC49" s="126"/>
      <c r="AD49" s="126"/>
      <c r="AE49" s="126"/>
      <c r="AF49" s="15"/>
      <c r="AG49" s="27"/>
      <c r="AH49" s="67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36"/>
      <c r="AT49" s="56"/>
      <c r="AU49" s="57"/>
      <c r="AV49" s="59"/>
      <c r="AW49" s="54"/>
      <c r="AX49" s="54"/>
      <c r="AY49" s="55"/>
      <c r="AZ49" s="19">
        <f>ROUND(G45*AG50,0)+(ROUND(ROUND(S49*AG50,0)*(1+AX35),0))</f>
        <v>537</v>
      </c>
      <c r="BA49" s="41"/>
    </row>
    <row r="50" spans="1:53" s="20" customFormat="1" ht="17.100000000000001" customHeight="1" x14ac:dyDescent="0.15">
      <c r="A50" s="7">
        <v>11</v>
      </c>
      <c r="B50" s="8">
        <v>1466</v>
      </c>
      <c r="C50" s="9" t="s">
        <v>1227</v>
      </c>
      <c r="D50" s="76"/>
      <c r="E50" s="76"/>
      <c r="F50" s="76"/>
      <c r="G50" s="76"/>
      <c r="H50" s="79"/>
      <c r="I50" s="79"/>
      <c r="J50" s="79"/>
      <c r="K50" s="15"/>
      <c r="L50" s="15"/>
      <c r="M50" s="15"/>
      <c r="N50" s="2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90"/>
      <c r="Z50" s="130" t="s">
        <v>166</v>
      </c>
      <c r="AA50" s="127"/>
      <c r="AB50" s="127"/>
      <c r="AC50" s="127"/>
      <c r="AD50" s="127"/>
      <c r="AE50" s="127"/>
      <c r="AF50" s="25" t="s">
        <v>720</v>
      </c>
      <c r="AG50" s="158">
        <v>0.7</v>
      </c>
      <c r="AH50" s="159"/>
      <c r="AI50" s="60" t="s">
        <v>796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5" t="s">
        <v>719</v>
      </c>
      <c r="AT50" s="158">
        <v>1</v>
      </c>
      <c r="AU50" s="159"/>
      <c r="AV50" s="74"/>
      <c r="AW50" s="37"/>
      <c r="AX50" s="37"/>
      <c r="AY50" s="68"/>
      <c r="AZ50" s="19">
        <f>ROUND(ROUND(G45*AG50,0)*AT50,0)+(ROUND(ROUND(ROUND(S49*AG50,0)*AT50,0)*(1+AX35),0))</f>
        <v>537</v>
      </c>
      <c r="BA50" s="41"/>
    </row>
    <row r="51" spans="1:53" s="20" customFormat="1" ht="17.100000000000001" customHeight="1" x14ac:dyDescent="0.15">
      <c r="A51" s="7">
        <v>11</v>
      </c>
      <c r="B51" s="8">
        <v>1467</v>
      </c>
      <c r="C51" s="9" t="s">
        <v>1228</v>
      </c>
      <c r="D51" s="76"/>
      <c r="E51" s="76"/>
      <c r="F51" s="76"/>
      <c r="G51" s="76"/>
      <c r="H51" s="79"/>
      <c r="I51" s="79"/>
      <c r="J51" s="79"/>
      <c r="K51" s="15"/>
      <c r="L51" s="15"/>
      <c r="M51" s="15"/>
      <c r="N51" s="15"/>
      <c r="O51" s="180" t="s">
        <v>214</v>
      </c>
      <c r="P51" s="177"/>
      <c r="Q51" s="177"/>
      <c r="R51" s="177"/>
      <c r="S51" s="177"/>
      <c r="T51" s="177"/>
      <c r="U51" s="177"/>
      <c r="V51" s="177"/>
      <c r="W51" s="177"/>
      <c r="X51" s="177"/>
      <c r="Y51" s="72"/>
      <c r="Z51" s="17"/>
      <c r="AA51" s="17"/>
      <c r="AB51" s="17"/>
      <c r="AC51" s="17"/>
      <c r="AD51" s="40"/>
      <c r="AE51" s="40"/>
      <c r="AF51" s="17"/>
      <c r="AG51" s="64"/>
      <c r="AH51" s="6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36"/>
      <c r="AT51" s="56"/>
      <c r="AU51" s="57"/>
      <c r="AV51" s="59"/>
      <c r="AW51" s="54"/>
      <c r="AX51" s="54"/>
      <c r="AY51" s="55"/>
      <c r="AZ51" s="19">
        <f>ROUND(G45,0)+(ROUND(S53*(1+AX35),0))</f>
        <v>861</v>
      </c>
      <c r="BA51" s="41"/>
    </row>
    <row r="52" spans="1:53" s="20" customFormat="1" ht="17.100000000000001" customHeight="1" x14ac:dyDescent="0.15">
      <c r="A52" s="7">
        <v>11</v>
      </c>
      <c r="B52" s="8">
        <v>1468</v>
      </c>
      <c r="C52" s="9" t="s">
        <v>1550</v>
      </c>
      <c r="D52" s="76"/>
      <c r="E52" s="76"/>
      <c r="F52" s="76"/>
      <c r="G52" s="76"/>
      <c r="H52" s="79"/>
      <c r="I52" s="79"/>
      <c r="J52" s="79"/>
      <c r="K52" s="15"/>
      <c r="L52" s="15"/>
      <c r="M52" s="15"/>
      <c r="N52" s="1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68"/>
      <c r="Z52" s="22"/>
      <c r="AA52" s="23"/>
      <c r="AB52" s="23"/>
      <c r="AC52" s="23"/>
      <c r="AD52" s="43"/>
      <c r="AE52" s="43"/>
      <c r="AF52" s="38"/>
      <c r="AG52" s="38"/>
      <c r="AH52" s="83"/>
      <c r="AI52" s="60" t="s">
        <v>796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5" t="s">
        <v>719</v>
      </c>
      <c r="AT52" s="158">
        <v>1</v>
      </c>
      <c r="AU52" s="159"/>
      <c r="AV52" s="74"/>
      <c r="AW52" s="37"/>
      <c r="AX52" s="37"/>
      <c r="AY52" s="68"/>
      <c r="AZ52" s="19">
        <f>ROUND(G45*AT52,0)+(ROUND(ROUND(S53*AT52,0)*(1+AX35),0))</f>
        <v>861</v>
      </c>
      <c r="BA52" s="41"/>
    </row>
    <row r="53" spans="1:53" s="20" customFormat="1" ht="17.100000000000001" customHeight="1" x14ac:dyDescent="0.15">
      <c r="A53" s="7">
        <v>11</v>
      </c>
      <c r="B53" s="8">
        <v>1469</v>
      </c>
      <c r="C53" s="9" t="s">
        <v>429</v>
      </c>
      <c r="D53" s="76"/>
      <c r="E53" s="76"/>
      <c r="F53" s="76"/>
      <c r="G53" s="76"/>
      <c r="H53" s="79"/>
      <c r="I53" s="79"/>
      <c r="J53" s="79"/>
      <c r="K53" s="15"/>
      <c r="L53" s="15"/>
      <c r="M53" s="15"/>
      <c r="N53" s="15"/>
      <c r="O53" s="53"/>
      <c r="S53" s="176">
        <v>225</v>
      </c>
      <c r="T53" s="176"/>
      <c r="U53" s="15" t="s">
        <v>731</v>
      </c>
      <c r="W53" s="27"/>
      <c r="X53" s="37"/>
      <c r="Y53" s="37"/>
      <c r="Z53" s="128" t="s">
        <v>165</v>
      </c>
      <c r="AA53" s="126"/>
      <c r="AB53" s="126"/>
      <c r="AC53" s="126"/>
      <c r="AD53" s="126"/>
      <c r="AE53" s="126"/>
      <c r="AF53" s="15"/>
      <c r="AG53" s="27"/>
      <c r="AH53" s="67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36"/>
      <c r="AT53" s="56"/>
      <c r="AU53" s="57"/>
      <c r="AV53" s="59"/>
      <c r="AW53" s="54"/>
      <c r="AX53" s="54"/>
      <c r="AY53" s="55"/>
      <c r="AZ53" s="19">
        <f>ROUND(G45*AG54,0)+(ROUND(ROUND(S53*AG54,0)*(1+AX35),0))</f>
        <v>604</v>
      </c>
      <c r="BA53" s="41"/>
    </row>
    <row r="54" spans="1:53" s="20" customFormat="1" ht="17.100000000000001" customHeight="1" x14ac:dyDescent="0.15">
      <c r="A54" s="7">
        <v>11</v>
      </c>
      <c r="B54" s="8">
        <v>1470</v>
      </c>
      <c r="C54" s="9" t="s">
        <v>1710</v>
      </c>
      <c r="D54" s="77"/>
      <c r="E54" s="78"/>
      <c r="F54" s="78"/>
      <c r="G54" s="78"/>
      <c r="H54" s="80"/>
      <c r="I54" s="80"/>
      <c r="J54" s="80"/>
      <c r="K54" s="23"/>
      <c r="L54" s="23"/>
      <c r="M54" s="23"/>
      <c r="N54" s="24"/>
      <c r="O54" s="84"/>
      <c r="P54" s="81"/>
      <c r="Q54" s="81"/>
      <c r="R54" s="81"/>
      <c r="S54" s="81"/>
      <c r="T54" s="81"/>
      <c r="U54" s="81"/>
      <c r="V54" s="81"/>
      <c r="W54" s="81"/>
      <c r="X54" s="81"/>
      <c r="Y54" s="90"/>
      <c r="Z54" s="130" t="s">
        <v>166</v>
      </c>
      <c r="AA54" s="127"/>
      <c r="AB54" s="127"/>
      <c r="AC54" s="127"/>
      <c r="AD54" s="127"/>
      <c r="AE54" s="127"/>
      <c r="AF54" s="25" t="s">
        <v>720</v>
      </c>
      <c r="AG54" s="158">
        <v>0.7</v>
      </c>
      <c r="AH54" s="159"/>
      <c r="AI54" s="60" t="s">
        <v>796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5" t="s">
        <v>719</v>
      </c>
      <c r="AT54" s="158">
        <v>1</v>
      </c>
      <c r="AU54" s="159"/>
      <c r="AV54" s="74"/>
      <c r="AW54" s="37"/>
      <c r="AX54" s="37"/>
      <c r="AY54" s="68"/>
      <c r="AZ54" s="19">
        <f>ROUND(ROUND(G45*AG54,0)*AT54,0)+(ROUND(ROUND(ROUND(S53*AG54,0)*AT54,0)*(1+AX35),0))</f>
        <v>604</v>
      </c>
      <c r="BA54" s="41"/>
    </row>
    <row r="55" spans="1:53" s="20" customFormat="1" ht="17.100000000000001" customHeight="1" x14ac:dyDescent="0.15">
      <c r="A55" s="7">
        <v>11</v>
      </c>
      <c r="B55" s="8">
        <v>1471</v>
      </c>
      <c r="C55" s="9" t="s">
        <v>1711</v>
      </c>
      <c r="D55" s="160" t="s">
        <v>191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6"/>
      <c r="O55" s="180" t="s">
        <v>212</v>
      </c>
      <c r="P55" s="177"/>
      <c r="Q55" s="177"/>
      <c r="R55" s="177"/>
      <c r="S55" s="177"/>
      <c r="T55" s="177"/>
      <c r="U55" s="177"/>
      <c r="V55" s="177"/>
      <c r="W55" s="177"/>
      <c r="X55" s="177"/>
      <c r="Y55" s="72"/>
      <c r="Z55" s="17"/>
      <c r="AA55" s="17"/>
      <c r="AB55" s="17"/>
      <c r="AC55" s="17"/>
      <c r="AD55" s="40"/>
      <c r="AE55" s="40"/>
      <c r="AF55" s="17"/>
      <c r="AG55" s="64"/>
      <c r="AH55" s="6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36"/>
      <c r="AT55" s="56"/>
      <c r="AU55" s="57"/>
      <c r="AV55" s="59"/>
      <c r="AW55" s="54"/>
      <c r="AX55" s="54"/>
      <c r="AY55" s="55"/>
      <c r="AZ55" s="19">
        <f>ROUND(G57,0)+(ROUND(S57*(1+AX35),0))</f>
        <v>749</v>
      </c>
      <c r="BA55" s="41"/>
    </row>
    <row r="56" spans="1:53" s="20" customFormat="1" ht="17.100000000000001" customHeight="1" x14ac:dyDescent="0.15">
      <c r="A56" s="7">
        <v>11</v>
      </c>
      <c r="B56" s="8">
        <v>1472</v>
      </c>
      <c r="C56" s="9" t="s">
        <v>1551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51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68"/>
      <c r="Z56" s="22"/>
      <c r="AA56" s="23"/>
      <c r="AB56" s="23"/>
      <c r="AC56" s="23"/>
      <c r="AD56" s="43"/>
      <c r="AE56" s="43"/>
      <c r="AF56" s="38"/>
      <c r="AG56" s="38"/>
      <c r="AH56" s="83"/>
      <c r="AI56" s="60" t="s">
        <v>796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5" t="s">
        <v>719</v>
      </c>
      <c r="AT56" s="158">
        <v>1</v>
      </c>
      <c r="AU56" s="159"/>
      <c r="AV56" s="74"/>
      <c r="AW56" s="37"/>
      <c r="AX56" s="37"/>
      <c r="AY56" s="68"/>
      <c r="AZ56" s="19">
        <f>ROUND(G57*AT56,0)+(ROUND(ROUND(S57*AT56,0)*(1+AX35),0))</f>
        <v>749</v>
      </c>
      <c r="BA56" s="41"/>
    </row>
    <row r="57" spans="1:53" s="20" customFormat="1" ht="17.100000000000001" customHeight="1" x14ac:dyDescent="0.15">
      <c r="A57" s="7">
        <v>11</v>
      </c>
      <c r="B57" s="8">
        <v>1473</v>
      </c>
      <c r="C57" s="9" t="s">
        <v>430</v>
      </c>
      <c r="D57" s="75"/>
      <c r="E57" s="76"/>
      <c r="G57" s="176">
        <v>655</v>
      </c>
      <c r="H57" s="176"/>
      <c r="I57" s="15" t="s">
        <v>731</v>
      </c>
      <c r="J57" s="15"/>
      <c r="K57" s="27"/>
      <c r="L57" s="37"/>
      <c r="M57" s="37"/>
      <c r="N57" s="51"/>
      <c r="S57" s="176">
        <v>75</v>
      </c>
      <c r="T57" s="176"/>
      <c r="U57" s="15" t="s">
        <v>731</v>
      </c>
      <c r="W57" s="27"/>
      <c r="X57" s="37"/>
      <c r="Y57" s="37"/>
      <c r="Z57" s="128" t="s">
        <v>165</v>
      </c>
      <c r="AA57" s="126"/>
      <c r="AB57" s="126"/>
      <c r="AC57" s="126"/>
      <c r="AD57" s="126"/>
      <c r="AE57" s="126"/>
      <c r="AF57" s="15"/>
      <c r="AG57" s="27"/>
      <c r="AH57" s="67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36"/>
      <c r="AT57" s="56"/>
      <c r="AU57" s="57"/>
      <c r="AV57" s="59"/>
      <c r="AW57" s="54"/>
      <c r="AX57" s="54"/>
      <c r="AY57" s="55"/>
      <c r="AZ57" s="19">
        <f>ROUND(G57*AG58,0)+(ROUND(ROUND(S57*AG58,0)*(1+AX35),0))</f>
        <v>525</v>
      </c>
      <c r="BA57" s="41"/>
    </row>
    <row r="58" spans="1:53" s="20" customFormat="1" ht="17.100000000000001" customHeight="1" x14ac:dyDescent="0.15">
      <c r="A58" s="7">
        <v>11</v>
      </c>
      <c r="B58" s="8">
        <v>1474</v>
      </c>
      <c r="C58" s="9" t="s">
        <v>1712</v>
      </c>
      <c r="D58" s="75"/>
      <c r="E58" s="76"/>
      <c r="F58" s="76"/>
      <c r="N58" s="2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90"/>
      <c r="Z58" s="130" t="s">
        <v>166</v>
      </c>
      <c r="AA58" s="127"/>
      <c r="AB58" s="127"/>
      <c r="AC58" s="127"/>
      <c r="AD58" s="127"/>
      <c r="AE58" s="127"/>
      <c r="AF58" s="25" t="s">
        <v>720</v>
      </c>
      <c r="AG58" s="158">
        <v>0.7</v>
      </c>
      <c r="AH58" s="159"/>
      <c r="AI58" s="60" t="s">
        <v>796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5" t="s">
        <v>719</v>
      </c>
      <c r="AT58" s="158">
        <v>1</v>
      </c>
      <c r="AU58" s="159"/>
      <c r="AV58" s="74"/>
      <c r="AW58" s="37"/>
      <c r="AX58" s="37"/>
      <c r="AY58" s="68"/>
      <c r="AZ58" s="19">
        <f>ROUND(ROUND(G57*AG58,0)*AT58,0)+(ROUND(ROUND(ROUND(S57*AG58,0)*AT58,0)*(1+AX35),0))</f>
        <v>525</v>
      </c>
      <c r="BA58" s="41"/>
    </row>
    <row r="59" spans="1:53" s="20" customFormat="1" ht="17.100000000000001" customHeight="1" x14ac:dyDescent="0.15">
      <c r="A59" s="7">
        <v>11</v>
      </c>
      <c r="B59" s="8">
        <v>1475</v>
      </c>
      <c r="C59" s="9" t="s">
        <v>1713</v>
      </c>
      <c r="D59" s="75"/>
      <c r="E59" s="76"/>
      <c r="F59" s="76"/>
      <c r="G59" s="76"/>
      <c r="H59" s="79"/>
      <c r="I59" s="79"/>
      <c r="J59" s="79"/>
      <c r="K59" s="15"/>
      <c r="L59" s="15"/>
      <c r="M59" s="15"/>
      <c r="N59" s="21"/>
      <c r="O59" s="180" t="s">
        <v>213</v>
      </c>
      <c r="P59" s="177"/>
      <c r="Q59" s="177"/>
      <c r="R59" s="177"/>
      <c r="S59" s="177"/>
      <c r="T59" s="177"/>
      <c r="U59" s="177"/>
      <c r="V59" s="177"/>
      <c r="W59" s="177"/>
      <c r="X59" s="177"/>
      <c r="Y59" s="72"/>
      <c r="Z59" s="17"/>
      <c r="AA59" s="17"/>
      <c r="AB59" s="17"/>
      <c r="AC59" s="17"/>
      <c r="AD59" s="40"/>
      <c r="AE59" s="40"/>
      <c r="AF59" s="17"/>
      <c r="AG59" s="64"/>
      <c r="AH59" s="65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6"/>
      <c r="AT59" s="56"/>
      <c r="AU59" s="57"/>
      <c r="AV59" s="59"/>
      <c r="AW59" s="54"/>
      <c r="AX59" s="54"/>
      <c r="AY59" s="55"/>
      <c r="AZ59" s="19">
        <f>ROUND(G57,0)+(ROUND(S61*(1+AX35),0))</f>
        <v>843</v>
      </c>
      <c r="BA59" s="41"/>
    </row>
    <row r="60" spans="1:53" s="20" customFormat="1" ht="17.100000000000001" customHeight="1" x14ac:dyDescent="0.15">
      <c r="A60" s="7">
        <v>11</v>
      </c>
      <c r="B60" s="8">
        <v>1476</v>
      </c>
      <c r="C60" s="9" t="s">
        <v>1552</v>
      </c>
      <c r="D60" s="76"/>
      <c r="E60" s="76"/>
      <c r="F60" s="76"/>
      <c r="G60" s="76"/>
      <c r="H60" s="79"/>
      <c r="I60" s="79"/>
      <c r="J60" s="79"/>
      <c r="K60" s="15"/>
      <c r="L60" s="15"/>
      <c r="M60" s="15"/>
      <c r="N60" s="21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68"/>
      <c r="Z60" s="22"/>
      <c r="AA60" s="23"/>
      <c r="AB60" s="23"/>
      <c r="AC60" s="23"/>
      <c r="AD60" s="43"/>
      <c r="AE60" s="43"/>
      <c r="AF60" s="38"/>
      <c r="AG60" s="38"/>
      <c r="AH60" s="83"/>
      <c r="AI60" s="60" t="s">
        <v>796</v>
      </c>
      <c r="AJ60" s="23"/>
      <c r="AK60" s="23"/>
      <c r="AL60" s="23"/>
      <c r="AM60" s="23"/>
      <c r="AN60" s="23"/>
      <c r="AO60" s="23"/>
      <c r="AP60" s="23"/>
      <c r="AQ60" s="23"/>
      <c r="AR60" s="23"/>
      <c r="AS60" s="25" t="s">
        <v>719</v>
      </c>
      <c r="AT60" s="158">
        <v>1</v>
      </c>
      <c r="AU60" s="159"/>
      <c r="AV60" s="74"/>
      <c r="AW60" s="37"/>
      <c r="AX60" s="37"/>
      <c r="AY60" s="68"/>
      <c r="AZ60" s="19">
        <f>ROUND(G57*AT60,0)+(ROUND(ROUND(S61*AT60,0)*(1+AX35),0))</f>
        <v>843</v>
      </c>
      <c r="BA60" s="41"/>
    </row>
    <row r="61" spans="1:53" s="20" customFormat="1" ht="17.100000000000001" customHeight="1" x14ac:dyDescent="0.15">
      <c r="A61" s="7">
        <v>11</v>
      </c>
      <c r="B61" s="8">
        <v>1477</v>
      </c>
      <c r="C61" s="9" t="s">
        <v>431</v>
      </c>
      <c r="D61" s="76"/>
      <c r="E61" s="76"/>
      <c r="F61" s="76"/>
      <c r="G61" s="76"/>
      <c r="H61" s="79"/>
      <c r="I61" s="79"/>
      <c r="J61" s="79"/>
      <c r="K61" s="15"/>
      <c r="L61" s="15"/>
      <c r="M61" s="15"/>
      <c r="N61" s="21"/>
      <c r="S61" s="176">
        <v>150</v>
      </c>
      <c r="T61" s="176"/>
      <c r="U61" s="15" t="s">
        <v>731</v>
      </c>
      <c r="W61" s="27"/>
      <c r="X61" s="37"/>
      <c r="Y61" s="37"/>
      <c r="Z61" s="128" t="s">
        <v>165</v>
      </c>
      <c r="AA61" s="126"/>
      <c r="AB61" s="126"/>
      <c r="AC61" s="126"/>
      <c r="AD61" s="126"/>
      <c r="AE61" s="126"/>
      <c r="AF61" s="15"/>
      <c r="AG61" s="27"/>
      <c r="AH61" s="67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6"/>
      <c r="AT61" s="56"/>
      <c r="AU61" s="57"/>
      <c r="AV61" s="59"/>
      <c r="AW61" s="54"/>
      <c r="AX61" s="54"/>
      <c r="AY61" s="55"/>
      <c r="AZ61" s="19">
        <f>ROUND(G57*AG62,0)+(ROUND(ROUND(S61*AG62,0)*(1+AX35),0))</f>
        <v>590</v>
      </c>
      <c r="BA61" s="41"/>
    </row>
    <row r="62" spans="1:53" s="20" customFormat="1" ht="17.100000000000001" customHeight="1" x14ac:dyDescent="0.15">
      <c r="A62" s="7">
        <v>11</v>
      </c>
      <c r="B62" s="8">
        <v>1478</v>
      </c>
      <c r="C62" s="9" t="s">
        <v>1714</v>
      </c>
      <c r="D62" s="77"/>
      <c r="E62" s="78"/>
      <c r="F62" s="78"/>
      <c r="G62" s="78"/>
      <c r="H62" s="80"/>
      <c r="I62" s="80"/>
      <c r="J62" s="80"/>
      <c r="K62" s="23"/>
      <c r="L62" s="23"/>
      <c r="M62" s="23"/>
      <c r="N62" s="24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90"/>
      <c r="Z62" s="130" t="s">
        <v>166</v>
      </c>
      <c r="AA62" s="127"/>
      <c r="AB62" s="127"/>
      <c r="AC62" s="127"/>
      <c r="AD62" s="127"/>
      <c r="AE62" s="127"/>
      <c r="AF62" s="25" t="s">
        <v>720</v>
      </c>
      <c r="AG62" s="158">
        <v>0.7</v>
      </c>
      <c r="AH62" s="159"/>
      <c r="AI62" s="60" t="s">
        <v>796</v>
      </c>
      <c r="AJ62" s="23"/>
      <c r="AK62" s="23"/>
      <c r="AL62" s="23"/>
      <c r="AM62" s="23"/>
      <c r="AN62" s="23"/>
      <c r="AO62" s="23"/>
      <c r="AP62" s="23"/>
      <c r="AQ62" s="23"/>
      <c r="AR62" s="23"/>
      <c r="AS62" s="25" t="s">
        <v>719</v>
      </c>
      <c r="AT62" s="158">
        <v>1</v>
      </c>
      <c r="AU62" s="159"/>
      <c r="AV62" s="74"/>
      <c r="AW62" s="37"/>
      <c r="AX62" s="37"/>
      <c r="AY62" s="68"/>
      <c r="AZ62" s="19">
        <f>ROUND(ROUND(G57*AG62,0)*AT62,0)+(ROUND(ROUND(ROUND(S61*AG62,0)*AT62,0)*(1+AX35),0))</f>
        <v>590</v>
      </c>
      <c r="BA62" s="41"/>
    </row>
    <row r="63" spans="1:53" s="20" customFormat="1" ht="17.100000000000001" customHeight="1" x14ac:dyDescent="0.15">
      <c r="A63" s="7">
        <v>11</v>
      </c>
      <c r="B63" s="8">
        <v>1479</v>
      </c>
      <c r="C63" s="9" t="s">
        <v>1715</v>
      </c>
      <c r="D63" s="160" t="s">
        <v>192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6"/>
      <c r="O63" s="180" t="s">
        <v>212</v>
      </c>
      <c r="P63" s="177"/>
      <c r="Q63" s="177"/>
      <c r="R63" s="177"/>
      <c r="S63" s="177"/>
      <c r="T63" s="177"/>
      <c r="U63" s="177"/>
      <c r="V63" s="177"/>
      <c r="W63" s="177"/>
      <c r="X63" s="177"/>
      <c r="Y63" s="72"/>
      <c r="Z63" s="17"/>
      <c r="AA63" s="17"/>
      <c r="AB63" s="17"/>
      <c r="AC63" s="17"/>
      <c r="AD63" s="40"/>
      <c r="AE63" s="40"/>
      <c r="AF63" s="17"/>
      <c r="AG63" s="64"/>
      <c r="AH63" s="6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6"/>
      <c r="AT63" s="56"/>
      <c r="AU63" s="57"/>
      <c r="AV63" s="59"/>
      <c r="AW63" s="54"/>
      <c r="AX63" s="54"/>
      <c r="AY63" s="55"/>
      <c r="AZ63" s="19">
        <f>ROUND(G65,0)+(ROUND(S65*(1+AX35),0))</f>
        <v>824</v>
      </c>
      <c r="BA63" s="41"/>
    </row>
    <row r="64" spans="1:53" s="20" customFormat="1" ht="17.100000000000001" customHeight="1" x14ac:dyDescent="0.15">
      <c r="A64" s="7">
        <v>11</v>
      </c>
      <c r="B64" s="8">
        <v>1480</v>
      </c>
      <c r="C64" s="9" t="s">
        <v>1553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51"/>
      <c r="O64" s="178"/>
      <c r="P64" s="179"/>
      <c r="Q64" s="179"/>
      <c r="R64" s="179"/>
      <c r="S64" s="179"/>
      <c r="T64" s="179"/>
      <c r="U64" s="179"/>
      <c r="V64" s="179"/>
      <c r="W64" s="179"/>
      <c r="X64" s="179"/>
      <c r="Y64" s="68"/>
      <c r="Z64" s="22"/>
      <c r="AA64" s="23"/>
      <c r="AB64" s="23"/>
      <c r="AC64" s="23"/>
      <c r="AD64" s="43"/>
      <c r="AE64" s="43"/>
      <c r="AF64" s="38"/>
      <c r="AG64" s="38"/>
      <c r="AH64" s="83"/>
      <c r="AI64" s="60" t="s">
        <v>796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5" t="s">
        <v>719</v>
      </c>
      <c r="AT64" s="158">
        <v>1</v>
      </c>
      <c r="AU64" s="159"/>
      <c r="AV64" s="74"/>
      <c r="AW64" s="37"/>
      <c r="AX64" s="37"/>
      <c r="AY64" s="68"/>
      <c r="AZ64" s="19">
        <f>ROUND(G65*AT64,0)+(ROUND(ROUND(S65*AT64,0)*(1+AX35),0))</f>
        <v>824</v>
      </c>
      <c r="BA64" s="41"/>
    </row>
    <row r="65" spans="1:54" s="20" customFormat="1" ht="17.100000000000001" customHeight="1" x14ac:dyDescent="0.15">
      <c r="A65" s="7">
        <v>11</v>
      </c>
      <c r="B65" s="8">
        <v>1481</v>
      </c>
      <c r="C65" s="9" t="s">
        <v>432</v>
      </c>
      <c r="D65" s="75"/>
      <c r="E65" s="76"/>
      <c r="G65" s="176">
        <v>730</v>
      </c>
      <c r="H65" s="176"/>
      <c r="I65" s="15" t="s">
        <v>731</v>
      </c>
      <c r="J65" s="15"/>
      <c r="K65" s="27"/>
      <c r="L65" s="37"/>
      <c r="M65" s="37"/>
      <c r="N65" s="51"/>
      <c r="S65" s="176">
        <v>75</v>
      </c>
      <c r="T65" s="176"/>
      <c r="U65" s="15" t="s">
        <v>731</v>
      </c>
      <c r="W65" s="27"/>
      <c r="X65" s="37"/>
      <c r="Y65" s="37"/>
      <c r="Z65" s="128" t="s">
        <v>165</v>
      </c>
      <c r="AA65" s="126"/>
      <c r="AB65" s="126"/>
      <c r="AC65" s="126"/>
      <c r="AD65" s="126"/>
      <c r="AE65" s="126"/>
      <c r="AF65" s="15"/>
      <c r="AG65" s="27"/>
      <c r="AH65" s="67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36"/>
      <c r="AT65" s="56"/>
      <c r="AU65" s="57"/>
      <c r="AV65" s="59"/>
      <c r="AW65" s="54"/>
      <c r="AX65" s="54"/>
      <c r="AY65" s="55"/>
      <c r="AZ65" s="19">
        <f>ROUND(G65*AG66,0)+(ROUND(ROUND(S65*AG66,0)*(1+AX35),0))</f>
        <v>577</v>
      </c>
      <c r="BA65" s="41"/>
    </row>
    <row r="66" spans="1:54" s="20" customFormat="1" ht="17.100000000000001" customHeight="1" x14ac:dyDescent="0.15">
      <c r="A66" s="7">
        <v>11</v>
      </c>
      <c r="B66" s="8">
        <v>1482</v>
      </c>
      <c r="C66" s="9" t="s">
        <v>1716</v>
      </c>
      <c r="D66" s="77"/>
      <c r="E66" s="78"/>
      <c r="F66" s="78"/>
      <c r="G66" s="38"/>
      <c r="H66" s="38"/>
      <c r="I66" s="38"/>
      <c r="J66" s="38"/>
      <c r="K66" s="38"/>
      <c r="L66" s="38"/>
      <c r="M66" s="38"/>
      <c r="N66" s="24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91"/>
      <c r="Z66" s="130" t="s">
        <v>166</v>
      </c>
      <c r="AA66" s="127"/>
      <c r="AB66" s="127"/>
      <c r="AC66" s="127"/>
      <c r="AD66" s="127"/>
      <c r="AE66" s="127"/>
      <c r="AF66" s="25" t="s">
        <v>720</v>
      </c>
      <c r="AG66" s="158">
        <v>0.7</v>
      </c>
      <c r="AH66" s="159"/>
      <c r="AI66" s="60" t="s">
        <v>796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5" t="s">
        <v>719</v>
      </c>
      <c r="AT66" s="158">
        <v>1</v>
      </c>
      <c r="AU66" s="159"/>
      <c r="AV66" s="84"/>
      <c r="AW66" s="81"/>
      <c r="AX66" s="81"/>
      <c r="AY66" s="82"/>
      <c r="AZ66" s="26">
        <f>ROUND(ROUND(G65*AG66,0)*AT66,0)+(ROUND(ROUND(ROUND(S65*AG66,0)*AT66,0)*(1+AX35),0))</f>
        <v>577</v>
      </c>
      <c r="BA66" s="58"/>
    </row>
    <row r="67" spans="1:54" ht="17.100000000000001" customHeight="1" x14ac:dyDescent="0.15">
      <c r="A67" s="1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54" ht="17.100000000000001" customHeight="1" x14ac:dyDescent="0.15">
      <c r="A68" s="1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54" ht="17.100000000000001" customHeight="1" x14ac:dyDescent="0.15">
      <c r="A69" s="1"/>
      <c r="B69" s="1" t="s">
        <v>175</v>
      </c>
    </row>
    <row r="70" spans="1:54" s="20" customFormat="1" ht="17.100000000000001" customHeight="1" x14ac:dyDescent="0.15">
      <c r="A70" s="2" t="s">
        <v>732</v>
      </c>
      <c r="B70" s="30"/>
      <c r="C70" s="12" t="s">
        <v>724</v>
      </c>
      <c r="D70" s="31"/>
      <c r="E70" s="32"/>
      <c r="F70" s="32"/>
      <c r="G70" s="32"/>
      <c r="H70" s="32"/>
      <c r="I70" s="32"/>
      <c r="J70" s="32"/>
      <c r="K70" s="17"/>
      <c r="L70" s="17"/>
      <c r="M70" s="17"/>
      <c r="N70" s="17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184" t="s">
        <v>800</v>
      </c>
      <c r="AA70" s="184"/>
      <c r="AB70" s="184"/>
      <c r="AC70" s="184"/>
      <c r="AD70" s="13"/>
      <c r="AE70" s="33"/>
      <c r="AF70" s="32"/>
      <c r="AG70" s="33"/>
      <c r="AH70" s="33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" t="s">
        <v>725</v>
      </c>
      <c r="BA70" s="3" t="s">
        <v>726</v>
      </c>
      <c r="BB70" s="34"/>
    </row>
    <row r="71" spans="1:54" s="20" customFormat="1" ht="17.100000000000001" customHeight="1" x14ac:dyDescent="0.15">
      <c r="A71" s="4" t="s">
        <v>727</v>
      </c>
      <c r="B71" s="5" t="s">
        <v>728</v>
      </c>
      <c r="C71" s="24"/>
      <c r="D71" s="93"/>
      <c r="E71" s="94"/>
      <c r="F71" s="200" t="s">
        <v>1052</v>
      </c>
      <c r="G71" s="200"/>
      <c r="H71" s="94"/>
      <c r="I71" s="98"/>
      <c r="J71" s="94"/>
      <c r="K71" s="96"/>
      <c r="L71" s="200" t="s">
        <v>1054</v>
      </c>
      <c r="M71" s="200"/>
      <c r="N71" s="96"/>
      <c r="O71" s="9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23"/>
      <c r="AA71" s="38"/>
      <c r="AB71" s="38"/>
      <c r="AC71" s="38"/>
      <c r="AD71" s="38"/>
      <c r="AE71" s="39"/>
      <c r="AF71" s="38"/>
      <c r="AG71" s="39"/>
      <c r="AH71" s="39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6" t="s">
        <v>729</v>
      </c>
      <c r="BA71" s="6" t="s">
        <v>730</v>
      </c>
      <c r="BB71" s="34"/>
    </row>
    <row r="72" spans="1:54" s="20" customFormat="1" ht="17.100000000000001" customHeight="1" x14ac:dyDescent="0.15">
      <c r="A72" s="7">
        <v>11</v>
      </c>
      <c r="B72" s="8">
        <v>1483</v>
      </c>
      <c r="C72" s="9" t="s">
        <v>241</v>
      </c>
      <c r="D72" s="160" t="s">
        <v>217</v>
      </c>
      <c r="E72" s="177"/>
      <c r="F72" s="177"/>
      <c r="G72" s="177"/>
      <c r="H72" s="177"/>
      <c r="I72" s="198"/>
      <c r="J72" s="164" t="s">
        <v>805</v>
      </c>
      <c r="K72" s="201"/>
      <c r="L72" s="201"/>
      <c r="M72" s="201"/>
      <c r="N72" s="201"/>
      <c r="O72" s="201"/>
      <c r="P72" s="180" t="s">
        <v>218</v>
      </c>
      <c r="Q72" s="177"/>
      <c r="R72" s="177"/>
      <c r="S72" s="177"/>
      <c r="T72" s="177"/>
      <c r="U72" s="198"/>
      <c r="V72" s="17"/>
      <c r="W72" s="17"/>
      <c r="X72" s="17"/>
      <c r="Y72" s="17"/>
      <c r="Z72" s="40"/>
      <c r="AA72" s="40"/>
      <c r="AB72" s="17"/>
      <c r="AC72" s="64"/>
      <c r="AD72" s="65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36"/>
      <c r="AP72" s="56"/>
      <c r="AQ72" s="57"/>
      <c r="AR72" s="192" t="s">
        <v>1056</v>
      </c>
      <c r="AS72" s="193"/>
      <c r="AT72" s="193"/>
      <c r="AU72" s="194"/>
      <c r="AV72" s="187" t="s">
        <v>1617</v>
      </c>
      <c r="AW72" s="188"/>
      <c r="AX72" s="188"/>
      <c r="AY72" s="189"/>
      <c r="AZ72" s="19">
        <f>ROUND(E74*(1+AT74),0)+(ROUND(K74*(1+AX74),0))+(ROUND(R74,0))</f>
        <v>1045</v>
      </c>
      <c r="BA72" s="69" t="s">
        <v>100</v>
      </c>
    </row>
    <row r="73" spans="1:54" s="20" customFormat="1" ht="17.100000000000001" customHeight="1" x14ac:dyDescent="0.15">
      <c r="A73" s="7">
        <v>11</v>
      </c>
      <c r="B73" s="8">
        <v>1484</v>
      </c>
      <c r="C73" s="9" t="s">
        <v>242</v>
      </c>
      <c r="D73" s="178"/>
      <c r="E73" s="179"/>
      <c r="F73" s="179"/>
      <c r="G73" s="179"/>
      <c r="H73" s="179"/>
      <c r="I73" s="199"/>
      <c r="J73" s="202"/>
      <c r="K73" s="203"/>
      <c r="L73" s="203"/>
      <c r="M73" s="203"/>
      <c r="N73" s="203"/>
      <c r="O73" s="203"/>
      <c r="P73" s="178"/>
      <c r="Q73" s="179"/>
      <c r="R73" s="179"/>
      <c r="S73" s="179"/>
      <c r="T73" s="179"/>
      <c r="U73" s="199"/>
      <c r="V73" s="22"/>
      <c r="W73" s="23"/>
      <c r="X73" s="23"/>
      <c r="Y73" s="23"/>
      <c r="Z73" s="43"/>
      <c r="AA73" s="43"/>
      <c r="AB73" s="38"/>
      <c r="AC73" s="38"/>
      <c r="AD73" s="83"/>
      <c r="AE73" s="60" t="s">
        <v>796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5" t="s">
        <v>719</v>
      </c>
      <c r="AP73" s="158">
        <v>1</v>
      </c>
      <c r="AQ73" s="159"/>
      <c r="AR73" s="195"/>
      <c r="AS73" s="196"/>
      <c r="AT73" s="196"/>
      <c r="AU73" s="197"/>
      <c r="AV73" s="181"/>
      <c r="AW73" s="182"/>
      <c r="AX73" s="182"/>
      <c r="AY73" s="183"/>
      <c r="AZ73" s="19">
        <f>ROUND(ROUND(E74*AP73,0)*(1+AT74),0)+(ROUND(ROUND(K74*AP73,0)*(1+AX74),0))+(ROUND(R74*AP73,0))</f>
        <v>1045</v>
      </c>
      <c r="BA73" s="41"/>
    </row>
    <row r="74" spans="1:54" s="20" customFormat="1" ht="17.100000000000001" customHeight="1" x14ac:dyDescent="0.15">
      <c r="A74" s="7">
        <v>11</v>
      </c>
      <c r="B74" s="8">
        <v>1485</v>
      </c>
      <c r="C74" s="9" t="s">
        <v>243</v>
      </c>
      <c r="D74" s="75"/>
      <c r="E74" s="176">
        <v>230</v>
      </c>
      <c r="F74" s="176"/>
      <c r="G74" s="15" t="s">
        <v>731</v>
      </c>
      <c r="I74" s="51"/>
      <c r="J74" s="27"/>
      <c r="K74" s="176">
        <v>500</v>
      </c>
      <c r="L74" s="176"/>
      <c r="M74" s="15" t="s">
        <v>731</v>
      </c>
      <c r="P74" s="53"/>
      <c r="R74" s="176">
        <v>75</v>
      </c>
      <c r="S74" s="176"/>
      <c r="T74" s="15" t="s">
        <v>731</v>
      </c>
      <c r="V74" s="128" t="s">
        <v>165</v>
      </c>
      <c r="W74" s="129"/>
      <c r="X74" s="129"/>
      <c r="Y74" s="129"/>
      <c r="Z74" s="129"/>
      <c r="AA74" s="129"/>
      <c r="AB74" s="15"/>
      <c r="AC74" s="27"/>
      <c r="AD74" s="67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36"/>
      <c r="AP74" s="56"/>
      <c r="AQ74" s="57"/>
      <c r="AR74" s="53" t="s">
        <v>1052</v>
      </c>
      <c r="AS74" s="27" t="s">
        <v>722</v>
      </c>
      <c r="AT74" s="185">
        <v>0.5</v>
      </c>
      <c r="AU74" s="186"/>
      <c r="AV74" s="59" t="s">
        <v>1054</v>
      </c>
      <c r="AW74" s="27" t="s">
        <v>722</v>
      </c>
      <c r="AX74" s="185">
        <v>0.25</v>
      </c>
      <c r="AY74" s="186"/>
      <c r="AZ74" s="19">
        <f>ROUND(ROUND(E74*AC75,0)*(1+AT74),0)+(ROUND(ROUND(K74*AC75,0)*(1+AX74),0))+(ROUND(R74*AC75,0))</f>
        <v>733</v>
      </c>
      <c r="BA74" s="41"/>
    </row>
    <row r="75" spans="1:54" s="20" customFormat="1" ht="17.100000000000001" customHeight="1" x14ac:dyDescent="0.15">
      <c r="A75" s="7">
        <v>11</v>
      </c>
      <c r="B75" s="8">
        <v>1486</v>
      </c>
      <c r="C75" s="9" t="s">
        <v>244</v>
      </c>
      <c r="D75" s="77"/>
      <c r="E75" s="78"/>
      <c r="F75" s="78"/>
      <c r="G75" s="38"/>
      <c r="H75" s="38"/>
      <c r="I75" s="83"/>
      <c r="J75" s="38"/>
      <c r="K75" s="38"/>
      <c r="L75" s="38"/>
      <c r="M75" s="23"/>
      <c r="N75" s="81"/>
      <c r="O75" s="83"/>
      <c r="P75" s="84"/>
      <c r="Q75" s="81"/>
      <c r="R75" s="81"/>
      <c r="S75" s="81"/>
      <c r="T75" s="81"/>
      <c r="U75" s="82"/>
      <c r="V75" s="130" t="s">
        <v>166</v>
      </c>
      <c r="W75" s="131"/>
      <c r="X75" s="131"/>
      <c r="Y75" s="131"/>
      <c r="Z75" s="131"/>
      <c r="AA75" s="131"/>
      <c r="AB75" s="25" t="s">
        <v>720</v>
      </c>
      <c r="AC75" s="190">
        <v>0.7</v>
      </c>
      <c r="AD75" s="191"/>
      <c r="AE75" s="60" t="s">
        <v>796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5" t="s">
        <v>719</v>
      </c>
      <c r="AP75" s="158">
        <v>1</v>
      </c>
      <c r="AQ75" s="159"/>
      <c r="AR75" s="35"/>
      <c r="AS75" s="38"/>
      <c r="AT75" s="38"/>
      <c r="AU75" s="91" t="s">
        <v>797</v>
      </c>
      <c r="AV75" s="84"/>
      <c r="AW75" s="81"/>
      <c r="AX75" s="81"/>
      <c r="AY75" s="91" t="s">
        <v>797</v>
      </c>
      <c r="AZ75" s="26">
        <f>ROUND(ROUND(ROUND(E74*AC75,0)*AP75,0)*(1+AT74),0)+(ROUND(ROUND(ROUND(K74*AC75,0)*AP75,0)*(1+AX74),0))+(ROUND(ROUND(R74*AC75,0)*AP75,0))</f>
        <v>733</v>
      </c>
      <c r="BA75" s="58"/>
    </row>
    <row r="76" spans="1:54" ht="17.100000000000001" customHeight="1" x14ac:dyDescent="0.15">
      <c r="A76" s="1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54" s="20" customFormat="1" ht="17.100000000000001" customHeight="1" x14ac:dyDescent="0.15">
      <c r="A77" s="28"/>
      <c r="B77" s="28"/>
      <c r="C77" s="15"/>
      <c r="D77" s="15"/>
      <c r="E77" s="15"/>
      <c r="F77" s="15"/>
      <c r="G77" s="15"/>
      <c r="H77" s="15"/>
      <c r="L77" s="15"/>
      <c r="M77" s="15"/>
      <c r="N77" s="15"/>
      <c r="O77" s="34"/>
      <c r="P77" s="34"/>
      <c r="T77" s="34"/>
      <c r="U77" s="34"/>
      <c r="V77" s="34"/>
      <c r="W77" s="34"/>
      <c r="X77" s="34"/>
      <c r="Y77" s="34"/>
      <c r="Z77" s="15"/>
      <c r="AA77" s="15"/>
      <c r="AB77" s="15"/>
      <c r="AC77" s="15"/>
      <c r="AD77" s="15"/>
      <c r="AE77" s="27"/>
      <c r="AF77" s="15"/>
      <c r="AG77" s="37"/>
      <c r="AH77" s="42"/>
      <c r="AI77" s="15"/>
      <c r="AJ77" s="15"/>
      <c r="AK77" s="15"/>
      <c r="AL77" s="37"/>
      <c r="AM77" s="42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6"/>
      <c r="BA77" s="34"/>
    </row>
    <row r="78" spans="1:54" s="20" customFormat="1" ht="17.100000000000001" customHeight="1" x14ac:dyDescent="0.15">
      <c r="A78" s="28"/>
      <c r="B78" s="28"/>
      <c r="C78" s="15"/>
      <c r="D78" s="15"/>
      <c r="E78" s="15"/>
      <c r="F78" s="15"/>
      <c r="G78" s="15"/>
      <c r="H78" s="15"/>
      <c r="I78" s="34"/>
      <c r="J78" s="34"/>
      <c r="K78" s="27"/>
      <c r="L78" s="15"/>
      <c r="M78" s="15"/>
      <c r="N78" s="15"/>
      <c r="O78" s="34"/>
      <c r="P78" s="34"/>
      <c r="Q78" s="37"/>
      <c r="R78" s="37"/>
      <c r="S78" s="27"/>
      <c r="T78" s="34"/>
      <c r="U78" s="34"/>
      <c r="V78" s="34"/>
      <c r="W78" s="34"/>
      <c r="X78" s="34"/>
      <c r="Y78" s="34"/>
      <c r="Z78" s="15"/>
      <c r="AA78" s="15"/>
      <c r="AB78" s="15"/>
      <c r="AC78" s="15"/>
      <c r="AD78" s="15"/>
      <c r="AE78" s="27"/>
      <c r="AF78" s="15"/>
      <c r="AG78" s="27"/>
      <c r="AH78" s="42"/>
      <c r="AI78" s="15"/>
      <c r="AJ78" s="15"/>
      <c r="AK78" s="15"/>
      <c r="AL78" s="37"/>
      <c r="AM78" s="42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6"/>
      <c r="BA78" s="34"/>
    </row>
    <row r="79" spans="1:54" s="20" customFormat="1" ht="17.100000000000001" customHeight="1" x14ac:dyDescent="0.15">
      <c r="A79" s="28"/>
      <c r="B79" s="2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15"/>
      <c r="AA79" s="15"/>
      <c r="AB79" s="15"/>
      <c r="AC79" s="15"/>
      <c r="AD79" s="15"/>
      <c r="AE79" s="27"/>
      <c r="AF79" s="15"/>
      <c r="AG79" s="27"/>
      <c r="AH79" s="42"/>
      <c r="AI79" s="15"/>
      <c r="AJ79" s="15"/>
      <c r="AK79" s="15"/>
      <c r="AL79" s="14"/>
      <c r="AM79" s="14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46"/>
      <c r="BA79" s="34"/>
    </row>
    <row r="80" spans="1:54" s="20" customFormat="1" ht="17.100000000000001" customHeight="1" x14ac:dyDescent="0.15">
      <c r="A80" s="28"/>
      <c r="B80" s="28"/>
      <c r="C80" s="15"/>
      <c r="D80" s="15"/>
      <c r="E80" s="15"/>
      <c r="F80" s="15"/>
      <c r="G80" s="15"/>
      <c r="H80" s="15"/>
      <c r="I80" s="15"/>
      <c r="J80" s="15"/>
      <c r="K80" s="15"/>
      <c r="S80" s="34"/>
      <c r="T80" s="34"/>
      <c r="U80" s="34"/>
      <c r="V80" s="34"/>
      <c r="W80" s="34"/>
      <c r="X80" s="34"/>
      <c r="Y80" s="34"/>
      <c r="Z80" s="15"/>
      <c r="AA80" s="15"/>
      <c r="AB80" s="15"/>
      <c r="AC80" s="15"/>
      <c r="AD80" s="47"/>
      <c r="AE80" s="48"/>
      <c r="AF80" s="34"/>
      <c r="AG80" s="48"/>
      <c r="AH80" s="42"/>
      <c r="AI80" s="15"/>
      <c r="AJ80" s="15"/>
      <c r="AK80" s="15"/>
      <c r="AL80" s="37"/>
      <c r="AM80" s="42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6"/>
      <c r="BA80" s="34"/>
    </row>
    <row r="81" spans="1:53" s="20" customFormat="1" ht="17.100000000000001" customHeight="1" x14ac:dyDescent="0.15">
      <c r="A81" s="28"/>
      <c r="B81" s="28"/>
      <c r="C81" s="15"/>
      <c r="D81" s="15"/>
      <c r="E81" s="15"/>
      <c r="F81" s="15"/>
      <c r="G81" s="15"/>
      <c r="H81" s="15"/>
      <c r="I81" s="15"/>
      <c r="J81" s="15"/>
      <c r="K81" s="15"/>
      <c r="S81" s="34"/>
      <c r="T81" s="34"/>
      <c r="U81" s="34"/>
      <c r="V81" s="34"/>
      <c r="W81" s="34"/>
      <c r="X81" s="34"/>
      <c r="Y81" s="34"/>
      <c r="Z81" s="15"/>
      <c r="AA81" s="15"/>
      <c r="AB81" s="15"/>
      <c r="AC81" s="15"/>
      <c r="AD81" s="27"/>
      <c r="AE81" s="49"/>
      <c r="AF81" s="15"/>
      <c r="AG81" s="27"/>
      <c r="AH81" s="42"/>
      <c r="AI81" s="15"/>
      <c r="AJ81" s="15"/>
      <c r="AK81" s="15"/>
      <c r="AL81" s="37"/>
      <c r="AM81" s="42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6"/>
      <c r="BA81" s="34"/>
    </row>
    <row r="82" spans="1:53" s="20" customFormat="1" ht="17.100000000000001" customHeight="1" x14ac:dyDescent="0.15">
      <c r="A82" s="28"/>
      <c r="B82" s="28"/>
      <c r="C82" s="15"/>
      <c r="D82" s="15"/>
      <c r="E82" s="15"/>
      <c r="F82" s="15"/>
      <c r="G82" s="15"/>
      <c r="H82" s="15"/>
      <c r="I82" s="15"/>
      <c r="J82" s="15"/>
      <c r="K82" s="15"/>
      <c r="S82" s="34"/>
      <c r="T82" s="34"/>
      <c r="U82" s="34"/>
      <c r="V82" s="34"/>
      <c r="W82" s="34"/>
      <c r="X82" s="34"/>
      <c r="Y82" s="34"/>
      <c r="Z82" s="15"/>
      <c r="AA82" s="15"/>
      <c r="AB82" s="15"/>
      <c r="AC82" s="15"/>
      <c r="AD82" s="15"/>
      <c r="AE82" s="27"/>
      <c r="AF82" s="15"/>
      <c r="AG82" s="27"/>
      <c r="AH82" s="42"/>
      <c r="AI82" s="15"/>
      <c r="AJ82" s="15"/>
      <c r="AK82" s="15"/>
      <c r="AL82" s="14"/>
      <c r="AM82" s="14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46"/>
      <c r="BA82" s="34"/>
    </row>
    <row r="83" spans="1:53" s="20" customFormat="1" ht="17.100000000000001" customHeight="1" x14ac:dyDescent="0.15">
      <c r="A83" s="28"/>
      <c r="B83" s="28"/>
      <c r="C83" s="15"/>
      <c r="D83" s="15"/>
      <c r="E83" s="15"/>
      <c r="F83" s="15"/>
      <c r="G83" s="15"/>
      <c r="H83" s="15"/>
      <c r="I83" s="15"/>
      <c r="J83" s="15"/>
      <c r="K83" s="15"/>
      <c r="S83" s="34"/>
      <c r="T83" s="34"/>
      <c r="U83" s="34"/>
      <c r="V83" s="34"/>
      <c r="W83" s="34"/>
      <c r="X83" s="34"/>
      <c r="Y83" s="34"/>
      <c r="Z83" s="15"/>
      <c r="AA83" s="15"/>
      <c r="AB83" s="15"/>
      <c r="AC83" s="15"/>
      <c r="AD83" s="15"/>
      <c r="AE83" s="27"/>
      <c r="AF83" s="15"/>
      <c r="AG83" s="37"/>
      <c r="AH83" s="42"/>
      <c r="AI83" s="15"/>
      <c r="AJ83" s="15"/>
      <c r="AK83" s="15"/>
      <c r="AL83" s="37"/>
      <c r="AM83" s="42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6"/>
      <c r="BA83" s="34"/>
    </row>
    <row r="84" spans="1:53" ht="17.100000000000001" customHeight="1" x14ac:dyDescent="0.15"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</row>
    <row r="85" spans="1:53" ht="17.100000000000001" customHeight="1" x14ac:dyDescent="0.15"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:53" ht="17.100000000000001" customHeight="1" x14ac:dyDescent="0.15"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53" ht="17.100000000000001" customHeight="1" x14ac:dyDescent="0.15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53" ht="17.100000000000001" customHeight="1" x14ac:dyDescent="0.15"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53" ht="17.100000000000001" customHeight="1" x14ac:dyDescent="0.15"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53" ht="17.100000000000001" customHeight="1" x14ac:dyDescent="0.15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53" ht="17.100000000000001" customHeight="1" x14ac:dyDescent="0.15"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</row>
  </sheetData>
  <sheetProtection password="CB5D" sheet="1" objects="1" scenarios="1"/>
  <mergeCells count="104">
    <mergeCell ref="D55:M56"/>
    <mergeCell ref="D63:M64"/>
    <mergeCell ref="O63:X64"/>
    <mergeCell ref="D72:I73"/>
    <mergeCell ref="P72:U73"/>
    <mergeCell ref="F71:G71"/>
    <mergeCell ref="L71:M71"/>
    <mergeCell ref="J72:O73"/>
    <mergeCell ref="G57:H57"/>
    <mergeCell ref="S65:T65"/>
    <mergeCell ref="O7:X8"/>
    <mergeCell ref="O11:X12"/>
    <mergeCell ref="O15:X16"/>
    <mergeCell ref="O19:X20"/>
    <mergeCell ref="O47:X48"/>
    <mergeCell ref="O51:X52"/>
    <mergeCell ref="S49:T49"/>
    <mergeCell ref="Z5:AC5"/>
    <mergeCell ref="Z70:AC70"/>
    <mergeCell ref="D7:M8"/>
    <mergeCell ref="D27:M28"/>
    <mergeCell ref="D43:M44"/>
    <mergeCell ref="O43:X44"/>
    <mergeCell ref="O39:X40"/>
    <mergeCell ref="O35:X36"/>
    <mergeCell ref="O31:X32"/>
    <mergeCell ref="O27:X28"/>
    <mergeCell ref="G65:H65"/>
    <mergeCell ref="AT64:AU64"/>
    <mergeCell ref="AG54:AH54"/>
    <mergeCell ref="AT54:AU54"/>
    <mergeCell ref="AT48:AU48"/>
    <mergeCell ref="AG34:AH34"/>
    <mergeCell ref="AG46:AH46"/>
    <mergeCell ref="AT46:AU46"/>
    <mergeCell ref="O55:X56"/>
    <mergeCell ref="O59:X60"/>
    <mergeCell ref="AC75:AD75"/>
    <mergeCell ref="AR72:AU73"/>
    <mergeCell ref="AP73:AQ73"/>
    <mergeCell ref="AP75:AQ75"/>
    <mergeCell ref="AV33:AY34"/>
    <mergeCell ref="AX35:AY35"/>
    <mergeCell ref="R74:S74"/>
    <mergeCell ref="S21:T21"/>
    <mergeCell ref="AT24:AU24"/>
    <mergeCell ref="AG26:AH26"/>
    <mergeCell ref="AT26:AU26"/>
    <mergeCell ref="O23:X24"/>
    <mergeCell ref="AT52:AU52"/>
    <mergeCell ref="S53:T53"/>
    <mergeCell ref="AG50:AH50"/>
    <mergeCell ref="AT50:AU50"/>
    <mergeCell ref="AT56:AU56"/>
    <mergeCell ref="S57:T57"/>
    <mergeCell ref="S25:T25"/>
    <mergeCell ref="AT32:AU32"/>
    <mergeCell ref="AT34:AU34"/>
    <mergeCell ref="AT28:AU28"/>
    <mergeCell ref="AG30:AH30"/>
    <mergeCell ref="AT30:AU30"/>
    <mergeCell ref="AT36:AU36"/>
    <mergeCell ref="AG58:AH58"/>
    <mergeCell ref="AT58:AU58"/>
    <mergeCell ref="AT60:AU60"/>
    <mergeCell ref="AG62:AH62"/>
    <mergeCell ref="AT62:AU62"/>
    <mergeCell ref="S61:T61"/>
    <mergeCell ref="AT8:AU8"/>
    <mergeCell ref="AT10:AU10"/>
    <mergeCell ref="AG10:AH10"/>
    <mergeCell ref="AT16:AU16"/>
    <mergeCell ref="AT12:AU12"/>
    <mergeCell ref="AG14:AH14"/>
    <mergeCell ref="AT14:AU14"/>
    <mergeCell ref="S29:T29"/>
    <mergeCell ref="S45:T45"/>
    <mergeCell ref="S41:T41"/>
    <mergeCell ref="AT44:AU44"/>
    <mergeCell ref="AG18:AH18"/>
    <mergeCell ref="AT18:AU18"/>
    <mergeCell ref="AT20:AU20"/>
    <mergeCell ref="AG22:AH22"/>
    <mergeCell ref="AT22:AU22"/>
    <mergeCell ref="E74:F74"/>
    <mergeCell ref="K74:L74"/>
    <mergeCell ref="G9:H9"/>
    <mergeCell ref="S9:T9"/>
    <mergeCell ref="S13:T13"/>
    <mergeCell ref="S17:T17"/>
    <mergeCell ref="G29:H29"/>
    <mergeCell ref="G45:H45"/>
    <mergeCell ref="S33:T33"/>
    <mergeCell ref="S37:T37"/>
    <mergeCell ref="AX74:AY74"/>
    <mergeCell ref="AT74:AU74"/>
    <mergeCell ref="AG38:AH38"/>
    <mergeCell ref="AT38:AU38"/>
    <mergeCell ref="AT40:AU40"/>
    <mergeCell ref="AG42:AH42"/>
    <mergeCell ref="AT42:AU42"/>
    <mergeCell ref="AV72:AY73"/>
    <mergeCell ref="AG66:AH66"/>
    <mergeCell ref="AT66:AU66"/>
  </mergeCells>
  <phoneticPr fontId="2"/>
  <printOptions horizontalCentered="1"/>
  <pageMargins left="0.59055118110236227" right="0.39370078740157483" top="0.39370078740157483" bottom="0.39370078740157483" header="0.51181102362204722" footer="0.31496062992125984"/>
  <pageSetup paperSize="9" scale="48" firstPageNumber="6" orientation="portrait" r:id="rId1"/>
  <headerFooter alignWithMargins="0">
    <oddHeader>&amp;R&amp;9居宅介護</oddHeader>
    <oddFooter>&amp;C&amp;14&amp;P</oddFooter>
  </headerFooter>
  <rowBreaks count="1" manualBreakCount="1">
    <brk id="76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3"/>
  <sheetViews>
    <sheetView topLeftCell="A5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5" width="2.375" style="10" customWidth="1"/>
    <col min="56" max="57" width="8.625" style="10" customWidth="1"/>
    <col min="58" max="58" width="2.75" style="10" customWidth="1"/>
    <col min="59" max="16384" width="9" style="10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176</v>
      </c>
    </row>
    <row r="5" spans="1:58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7"/>
      <c r="AA5" s="32"/>
      <c r="AB5" s="184" t="s">
        <v>800</v>
      </c>
      <c r="AC5" s="184"/>
      <c r="AD5" s="184"/>
      <c r="AE5" s="184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" t="s">
        <v>725</v>
      </c>
      <c r="BE5" s="3" t="s">
        <v>726</v>
      </c>
      <c r="BF5" s="34"/>
    </row>
    <row r="6" spans="1:58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1052</v>
      </c>
      <c r="J6" s="94"/>
      <c r="K6" s="96"/>
      <c r="L6" s="96"/>
      <c r="M6" s="96"/>
      <c r="N6" s="97"/>
      <c r="O6" s="94"/>
      <c r="P6" s="94"/>
      <c r="Q6" s="94"/>
      <c r="R6" s="94"/>
      <c r="S6" s="94"/>
      <c r="T6" s="95" t="s">
        <v>1619</v>
      </c>
      <c r="U6" s="94"/>
      <c r="V6" s="94"/>
      <c r="W6" s="94"/>
      <c r="X6" s="94"/>
      <c r="Y6" s="9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6" t="s">
        <v>729</v>
      </c>
      <c r="BE6" s="6" t="s">
        <v>730</v>
      </c>
      <c r="BF6" s="34"/>
    </row>
    <row r="7" spans="1:58" s="20" customFormat="1" ht="17.100000000000001" customHeight="1" x14ac:dyDescent="0.15">
      <c r="A7" s="7">
        <v>11</v>
      </c>
      <c r="B7" s="8">
        <v>1487</v>
      </c>
      <c r="C7" s="9" t="s">
        <v>449</v>
      </c>
      <c r="D7" s="204" t="s">
        <v>804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219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99"/>
      <c r="AW7" s="100"/>
      <c r="AX7" s="100"/>
      <c r="AY7" s="101"/>
      <c r="AZ7" s="99"/>
      <c r="BA7" s="100"/>
      <c r="BB7" s="100"/>
      <c r="BC7" s="101"/>
      <c r="BD7" s="19">
        <f>ROUND(G9*(1+AX39),0)+(ROUND(S9*(1+BB39),0))</f>
        <v>543</v>
      </c>
      <c r="BE7" s="69" t="s">
        <v>97</v>
      </c>
    </row>
    <row r="8" spans="1:58" s="20" customFormat="1" ht="17.100000000000001" customHeight="1" x14ac:dyDescent="0.15">
      <c r="A8" s="7">
        <v>11</v>
      </c>
      <c r="B8" s="8">
        <v>1488</v>
      </c>
      <c r="C8" s="9" t="s">
        <v>71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796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719</v>
      </c>
      <c r="AT8" s="158">
        <v>1</v>
      </c>
      <c r="AU8" s="159"/>
      <c r="AV8" s="102"/>
      <c r="AW8" s="103"/>
      <c r="AX8" s="103"/>
      <c r="AY8" s="104"/>
      <c r="AZ8" s="102"/>
      <c r="BA8" s="103"/>
      <c r="BB8" s="103"/>
      <c r="BC8" s="104"/>
      <c r="BD8" s="19">
        <f>ROUND(ROUND(G9*AT8,0)*(1+AX39),0)+(ROUND(ROUND(S9*AT8,0)*(1+BB39),0))</f>
        <v>543</v>
      </c>
      <c r="BE8" s="41"/>
    </row>
    <row r="9" spans="1:58" s="20" customFormat="1" ht="17.100000000000001" customHeight="1" x14ac:dyDescent="0.15">
      <c r="A9" s="7">
        <v>11</v>
      </c>
      <c r="B9" s="8">
        <v>1489</v>
      </c>
      <c r="C9" s="9" t="s">
        <v>450</v>
      </c>
      <c r="D9" s="75"/>
      <c r="E9" s="76"/>
      <c r="G9" s="176">
        <v>230</v>
      </c>
      <c r="H9" s="176"/>
      <c r="I9" s="15" t="s">
        <v>731</v>
      </c>
      <c r="J9" s="15"/>
      <c r="K9" s="27"/>
      <c r="L9" s="37"/>
      <c r="M9" s="37"/>
      <c r="N9" s="51"/>
      <c r="S9" s="176">
        <v>170</v>
      </c>
      <c r="T9" s="176"/>
      <c r="U9" s="15" t="s">
        <v>731</v>
      </c>
      <c r="V9" s="15"/>
      <c r="W9" s="27"/>
      <c r="X9" s="37"/>
      <c r="Y9" s="37"/>
      <c r="Z9" s="128" t="s">
        <v>165</v>
      </c>
      <c r="AA9" s="129"/>
      <c r="AB9" s="129"/>
      <c r="AC9" s="129"/>
      <c r="AD9" s="129"/>
      <c r="AE9" s="129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02"/>
      <c r="AW9" s="103"/>
      <c r="AX9" s="103"/>
      <c r="AY9" s="104"/>
      <c r="AZ9" s="102"/>
      <c r="BA9" s="103"/>
      <c r="BB9" s="103"/>
      <c r="BC9" s="104"/>
      <c r="BD9" s="19">
        <f>ROUND(ROUND(G9*AG10,0)*(1+AX39),0)+(ROUND(ROUND(S9*AG10,0)*(1+BB39),0))</f>
        <v>380</v>
      </c>
      <c r="BE9" s="41"/>
    </row>
    <row r="10" spans="1:58" s="20" customFormat="1" ht="17.100000000000001" customHeight="1" x14ac:dyDescent="0.15">
      <c r="A10" s="7">
        <v>11</v>
      </c>
      <c r="B10" s="8">
        <v>1490</v>
      </c>
      <c r="C10" s="9" t="s">
        <v>451</v>
      </c>
      <c r="D10" s="75"/>
      <c r="E10" s="76"/>
      <c r="F10" s="76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130" t="s">
        <v>166</v>
      </c>
      <c r="AA10" s="131"/>
      <c r="AB10" s="131"/>
      <c r="AC10" s="131"/>
      <c r="AD10" s="131"/>
      <c r="AE10" s="131"/>
      <c r="AF10" s="25" t="s">
        <v>720</v>
      </c>
      <c r="AG10" s="158">
        <v>0.7</v>
      </c>
      <c r="AH10" s="159"/>
      <c r="AI10" s="60" t="s">
        <v>795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719</v>
      </c>
      <c r="AT10" s="158">
        <v>1</v>
      </c>
      <c r="AU10" s="159"/>
      <c r="AV10" s="102"/>
      <c r="AW10" s="103"/>
      <c r="AX10" s="103"/>
      <c r="AY10" s="104"/>
      <c r="AZ10" s="102"/>
      <c r="BA10" s="103"/>
      <c r="BB10" s="103"/>
      <c r="BC10" s="104"/>
      <c r="BD10" s="19">
        <f>ROUND(ROUND(ROUND(G9*AG10,0)*AT10,0)*(1+AX39),0)+(ROUND(ROUND(ROUND(S9*AG10,0)*AT10,0)*(1+BB39),0))</f>
        <v>380</v>
      </c>
      <c r="BE10" s="41"/>
    </row>
    <row r="11" spans="1:58" s="20" customFormat="1" ht="17.100000000000001" customHeight="1" x14ac:dyDescent="0.15">
      <c r="A11" s="7">
        <v>11</v>
      </c>
      <c r="B11" s="8">
        <v>1491</v>
      </c>
      <c r="C11" s="9" t="s">
        <v>452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220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/>
      <c r="AW11" s="103"/>
      <c r="AX11" s="103"/>
      <c r="AY11" s="104"/>
      <c r="AZ11" s="102"/>
      <c r="BA11" s="103"/>
      <c r="BB11" s="103"/>
      <c r="BC11" s="104"/>
      <c r="BD11" s="19">
        <f>ROUND(G9*(1+AX39),0)+(ROUND(S13*(1+BB39),0))</f>
        <v>813</v>
      </c>
      <c r="BE11" s="41"/>
    </row>
    <row r="12" spans="1:58" s="20" customFormat="1" ht="17.100000000000001" customHeight="1" x14ac:dyDescent="0.15">
      <c r="A12" s="7">
        <v>11</v>
      </c>
      <c r="B12" s="8">
        <v>1492</v>
      </c>
      <c r="C12" s="9" t="s">
        <v>1556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796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719</v>
      </c>
      <c r="AT12" s="158">
        <v>1</v>
      </c>
      <c r="AU12" s="159"/>
      <c r="AV12" s="102"/>
      <c r="AW12" s="103"/>
      <c r="AX12" s="103"/>
      <c r="AY12" s="104"/>
      <c r="AZ12" s="102"/>
      <c r="BA12" s="103"/>
      <c r="BB12" s="103"/>
      <c r="BC12" s="104"/>
      <c r="BD12" s="19">
        <f>ROUND(ROUND(G9*AT12,0)*(1+AX39),0)+(ROUND(ROUND(S13*AT12,0)*(1+BB39),0))</f>
        <v>813</v>
      </c>
      <c r="BE12" s="41"/>
    </row>
    <row r="13" spans="1:58" s="20" customFormat="1" ht="17.100000000000001" customHeight="1" x14ac:dyDescent="0.15">
      <c r="A13" s="7">
        <v>11</v>
      </c>
      <c r="B13" s="8">
        <v>1493</v>
      </c>
      <c r="C13" s="9" t="s">
        <v>453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S13" s="176">
        <v>350</v>
      </c>
      <c r="T13" s="176"/>
      <c r="U13" s="15" t="s">
        <v>731</v>
      </c>
      <c r="V13" s="15"/>
      <c r="W13" s="27"/>
      <c r="X13" s="37"/>
      <c r="Y13" s="37"/>
      <c r="Z13" s="128" t="s">
        <v>165</v>
      </c>
      <c r="AA13" s="129"/>
      <c r="AB13" s="129"/>
      <c r="AC13" s="129"/>
      <c r="AD13" s="129"/>
      <c r="AE13" s="129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102"/>
      <c r="AW13" s="103"/>
      <c r="AX13" s="103"/>
      <c r="AY13" s="104"/>
      <c r="AZ13" s="102"/>
      <c r="BA13" s="103"/>
      <c r="BB13" s="103"/>
      <c r="BC13" s="104"/>
      <c r="BD13" s="19">
        <f>ROUND(ROUND(G9*AG14,0)*(1+AX39),0)+(ROUND(ROUND(S13*AG14,0)*(1+BB39),0))</f>
        <v>569</v>
      </c>
      <c r="BE13" s="41"/>
    </row>
    <row r="14" spans="1:58" s="20" customFormat="1" ht="17.100000000000001" customHeight="1" x14ac:dyDescent="0.15">
      <c r="A14" s="7">
        <v>11</v>
      </c>
      <c r="B14" s="8">
        <v>1494</v>
      </c>
      <c r="C14" s="9" t="s">
        <v>454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130" t="s">
        <v>166</v>
      </c>
      <c r="AA14" s="131"/>
      <c r="AB14" s="131"/>
      <c r="AC14" s="131"/>
      <c r="AD14" s="131"/>
      <c r="AE14" s="131"/>
      <c r="AF14" s="25" t="s">
        <v>720</v>
      </c>
      <c r="AG14" s="158">
        <v>0.7</v>
      </c>
      <c r="AH14" s="159"/>
      <c r="AI14" s="60" t="s">
        <v>796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719</v>
      </c>
      <c r="AT14" s="158">
        <v>1</v>
      </c>
      <c r="AU14" s="159"/>
      <c r="AV14" s="102"/>
      <c r="AW14" s="103"/>
      <c r="AX14" s="103"/>
      <c r="AY14" s="104"/>
      <c r="AZ14" s="102"/>
      <c r="BA14" s="103"/>
      <c r="BB14" s="103"/>
      <c r="BC14" s="104"/>
      <c r="BD14" s="19">
        <f>ROUND(ROUND(ROUND(G9*AG14,0)*AT14,0)*(1+AX39),0)+(ROUND(ROUND(ROUND(S13*AG14,0)*AT14,0)*(1+BB39),0))</f>
        <v>569</v>
      </c>
      <c r="BE14" s="41"/>
    </row>
    <row r="15" spans="1:58" s="20" customFormat="1" ht="17.100000000000001" customHeight="1" x14ac:dyDescent="0.15">
      <c r="A15" s="7">
        <v>11</v>
      </c>
      <c r="B15" s="8">
        <v>1495</v>
      </c>
      <c r="C15" s="9" t="s">
        <v>455</v>
      </c>
      <c r="D15" s="76"/>
      <c r="E15" s="76"/>
      <c r="F15" s="76"/>
      <c r="G15" s="76"/>
      <c r="H15" s="79"/>
      <c r="I15" s="79"/>
      <c r="J15" s="79"/>
      <c r="K15" s="15"/>
      <c r="L15" s="15"/>
      <c r="M15" s="15"/>
      <c r="N15" s="15"/>
      <c r="O15" s="180" t="s">
        <v>221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102"/>
      <c r="AW15" s="103"/>
      <c r="AX15" s="103"/>
      <c r="AY15" s="104"/>
      <c r="AZ15" s="102"/>
      <c r="BA15" s="103"/>
      <c r="BB15" s="103"/>
      <c r="BC15" s="104"/>
      <c r="BD15" s="19">
        <f>ROUND(G9*(1+AX39),0)+(ROUND(S17*(1+BB39),0))</f>
        <v>926</v>
      </c>
      <c r="BE15" s="41"/>
    </row>
    <row r="16" spans="1:58" s="20" customFormat="1" ht="17.100000000000001" customHeight="1" x14ac:dyDescent="0.15">
      <c r="A16" s="7">
        <v>11</v>
      </c>
      <c r="B16" s="8">
        <v>1496</v>
      </c>
      <c r="C16" s="9" t="s">
        <v>1557</v>
      </c>
      <c r="D16" s="76"/>
      <c r="E16" s="76"/>
      <c r="F16" s="76"/>
      <c r="G16" s="76"/>
      <c r="H16" s="79"/>
      <c r="I16" s="79"/>
      <c r="J16" s="79"/>
      <c r="K16" s="15"/>
      <c r="L16" s="15"/>
      <c r="M16" s="15"/>
      <c r="N16" s="15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796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719</v>
      </c>
      <c r="AT16" s="158">
        <v>1</v>
      </c>
      <c r="AU16" s="159"/>
      <c r="AV16" s="102"/>
      <c r="AW16" s="103"/>
      <c r="AX16" s="103"/>
      <c r="AY16" s="104"/>
      <c r="AZ16" s="102"/>
      <c r="BA16" s="103"/>
      <c r="BB16" s="103"/>
      <c r="BC16" s="104"/>
      <c r="BD16" s="19">
        <f>ROUND(ROUND(G9*AT16,0)*(1+AX39),0)+(ROUND(ROUND(S17*AT16,0)*(1+BB39),0))</f>
        <v>926</v>
      </c>
      <c r="BE16" s="41"/>
    </row>
    <row r="17" spans="1:57" s="20" customFormat="1" ht="17.100000000000001" customHeight="1" x14ac:dyDescent="0.15">
      <c r="A17" s="7">
        <v>11</v>
      </c>
      <c r="B17" s="8">
        <v>1497</v>
      </c>
      <c r="C17" s="9" t="s">
        <v>456</v>
      </c>
      <c r="D17" s="76"/>
      <c r="E17" s="76"/>
      <c r="F17" s="76"/>
      <c r="G17" s="76"/>
      <c r="H17" s="79"/>
      <c r="I17" s="79"/>
      <c r="J17" s="79"/>
      <c r="K17" s="15"/>
      <c r="L17" s="15"/>
      <c r="M17" s="15"/>
      <c r="N17" s="15"/>
      <c r="O17" s="53"/>
      <c r="S17" s="176">
        <v>425</v>
      </c>
      <c r="T17" s="176"/>
      <c r="U17" s="15" t="s">
        <v>731</v>
      </c>
      <c r="V17" s="15"/>
      <c r="W17" s="27"/>
      <c r="X17" s="37"/>
      <c r="Y17" s="37"/>
      <c r="Z17" s="128" t="s">
        <v>165</v>
      </c>
      <c r="AA17" s="129"/>
      <c r="AB17" s="129"/>
      <c r="AC17" s="129"/>
      <c r="AD17" s="129"/>
      <c r="AE17" s="129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102"/>
      <c r="AW17" s="103"/>
      <c r="AX17" s="103"/>
      <c r="AY17" s="104"/>
      <c r="AZ17" s="102"/>
      <c r="BA17" s="103"/>
      <c r="BB17" s="103"/>
      <c r="BC17" s="104"/>
      <c r="BD17" s="19">
        <f>ROUND(ROUND(G9*AG18,0)*(1+AX39),0)+(ROUND(ROUND(S17*AG18,0)*(1+BB39),0))</f>
        <v>648</v>
      </c>
      <c r="BE17" s="41"/>
    </row>
    <row r="18" spans="1:57" s="20" customFormat="1" ht="17.100000000000001" customHeight="1" x14ac:dyDescent="0.15">
      <c r="A18" s="7">
        <v>11</v>
      </c>
      <c r="B18" s="8">
        <v>1498</v>
      </c>
      <c r="C18" s="9" t="s">
        <v>457</v>
      </c>
      <c r="D18" s="76"/>
      <c r="E18" s="76"/>
      <c r="F18" s="76"/>
      <c r="G18" s="76"/>
      <c r="H18" s="79"/>
      <c r="I18" s="79"/>
      <c r="J18" s="79"/>
      <c r="K18" s="15"/>
      <c r="L18" s="15"/>
      <c r="M18" s="15"/>
      <c r="N18" s="15"/>
      <c r="O18" s="84"/>
      <c r="P18" s="81"/>
      <c r="Q18" s="81"/>
      <c r="R18" s="81"/>
      <c r="S18" s="81"/>
      <c r="T18" s="81"/>
      <c r="U18" s="81"/>
      <c r="V18" s="81"/>
      <c r="W18" s="81"/>
      <c r="X18" s="81"/>
      <c r="Y18" s="82"/>
      <c r="Z18" s="130" t="s">
        <v>166</v>
      </c>
      <c r="AA18" s="131"/>
      <c r="AB18" s="131"/>
      <c r="AC18" s="131"/>
      <c r="AD18" s="131"/>
      <c r="AE18" s="131"/>
      <c r="AF18" s="25" t="s">
        <v>720</v>
      </c>
      <c r="AG18" s="158">
        <v>0.7</v>
      </c>
      <c r="AH18" s="159"/>
      <c r="AI18" s="60" t="s">
        <v>796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719</v>
      </c>
      <c r="AT18" s="158">
        <v>1</v>
      </c>
      <c r="AU18" s="159"/>
      <c r="AV18" s="102"/>
      <c r="AW18" s="103"/>
      <c r="AX18" s="103"/>
      <c r="AY18" s="104"/>
      <c r="AZ18" s="102"/>
      <c r="BA18" s="103"/>
      <c r="BB18" s="103"/>
      <c r="BC18" s="104"/>
      <c r="BD18" s="19">
        <f>ROUND(ROUND(ROUND(G9*AG18,0)*AT18,0)*(1+AX39),0)+(ROUND(ROUND(ROUND(S17*AG18,0)*AT18,0)*(1+BB39),0))</f>
        <v>648</v>
      </c>
      <c r="BE18" s="41"/>
    </row>
    <row r="19" spans="1:57" s="20" customFormat="1" ht="17.100000000000001" customHeight="1" x14ac:dyDescent="0.15">
      <c r="A19" s="7">
        <v>11</v>
      </c>
      <c r="B19" s="8">
        <v>1499</v>
      </c>
      <c r="C19" s="9" t="s">
        <v>458</v>
      </c>
      <c r="D19" s="76"/>
      <c r="E19" s="76"/>
      <c r="F19" s="76"/>
      <c r="G19" s="76"/>
      <c r="H19" s="79"/>
      <c r="I19" s="79"/>
      <c r="J19" s="79"/>
      <c r="K19" s="15"/>
      <c r="L19" s="15"/>
      <c r="M19" s="15"/>
      <c r="N19" s="15"/>
      <c r="O19" s="180" t="s">
        <v>222</v>
      </c>
      <c r="P19" s="177"/>
      <c r="Q19" s="177"/>
      <c r="R19" s="177"/>
      <c r="S19" s="177"/>
      <c r="T19" s="177"/>
      <c r="U19" s="177"/>
      <c r="V19" s="177"/>
      <c r="W19" s="177"/>
      <c r="X19" s="177"/>
      <c r="Y19" s="72"/>
      <c r="Z19" s="17"/>
      <c r="AA19" s="17"/>
      <c r="AB19" s="17"/>
      <c r="AC19" s="17"/>
      <c r="AD19" s="40"/>
      <c r="AE19" s="40"/>
      <c r="AF19" s="17"/>
      <c r="AG19" s="64"/>
      <c r="AH19" s="65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36"/>
      <c r="AT19" s="56"/>
      <c r="AU19" s="57"/>
      <c r="AV19" s="102"/>
      <c r="AW19" s="103"/>
      <c r="AX19" s="103"/>
      <c r="AY19" s="104"/>
      <c r="AZ19" s="102"/>
      <c r="BA19" s="103"/>
      <c r="BB19" s="103"/>
      <c r="BC19" s="104"/>
      <c r="BD19" s="19">
        <f>ROUND(G9*(1+AX39),0)+(ROUND(S21*(1+BB39),0))</f>
        <v>1038</v>
      </c>
      <c r="BE19" s="41"/>
    </row>
    <row r="20" spans="1:57" s="20" customFormat="1" ht="17.100000000000001" customHeight="1" x14ac:dyDescent="0.15">
      <c r="A20" s="7">
        <v>11</v>
      </c>
      <c r="B20" s="8">
        <v>1500</v>
      </c>
      <c r="C20" s="9" t="s">
        <v>1558</v>
      </c>
      <c r="D20" s="76"/>
      <c r="E20" s="76"/>
      <c r="F20" s="76"/>
      <c r="G20" s="76"/>
      <c r="H20" s="79"/>
      <c r="I20" s="79"/>
      <c r="J20" s="79"/>
      <c r="K20" s="15"/>
      <c r="L20" s="15"/>
      <c r="M20" s="15"/>
      <c r="N20" s="1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68"/>
      <c r="Z20" s="22"/>
      <c r="AA20" s="23"/>
      <c r="AB20" s="23"/>
      <c r="AC20" s="23"/>
      <c r="AD20" s="43"/>
      <c r="AE20" s="43"/>
      <c r="AF20" s="38"/>
      <c r="AG20" s="38"/>
      <c r="AH20" s="83"/>
      <c r="AI20" s="60" t="s">
        <v>796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5" t="s">
        <v>719</v>
      </c>
      <c r="AT20" s="158">
        <v>1</v>
      </c>
      <c r="AU20" s="159"/>
      <c r="AV20" s="102"/>
      <c r="AW20" s="103"/>
      <c r="AX20" s="103"/>
      <c r="AY20" s="104"/>
      <c r="AZ20" s="102"/>
      <c r="BA20" s="103"/>
      <c r="BB20" s="103"/>
      <c r="BC20" s="104"/>
      <c r="BD20" s="19">
        <f>ROUND(ROUND(G9*AT20,0)*(1+AX39),0)+(ROUND(ROUND(S21*AT20,0)*(1+BB39),0))</f>
        <v>1038</v>
      </c>
      <c r="BE20" s="41"/>
    </row>
    <row r="21" spans="1:57" s="20" customFormat="1" ht="17.100000000000001" customHeight="1" x14ac:dyDescent="0.15">
      <c r="A21" s="7">
        <v>11</v>
      </c>
      <c r="B21" s="8">
        <v>1501</v>
      </c>
      <c r="C21" s="9" t="s">
        <v>459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15"/>
      <c r="O21" s="53"/>
      <c r="S21" s="176">
        <v>500</v>
      </c>
      <c r="T21" s="176"/>
      <c r="U21" s="15" t="s">
        <v>731</v>
      </c>
      <c r="V21" s="15"/>
      <c r="W21" s="27"/>
      <c r="X21" s="37"/>
      <c r="Y21" s="37"/>
      <c r="Z21" s="128" t="s">
        <v>165</v>
      </c>
      <c r="AA21" s="129"/>
      <c r="AB21" s="129"/>
      <c r="AC21" s="129"/>
      <c r="AD21" s="129"/>
      <c r="AE21" s="129"/>
      <c r="AF21" s="15"/>
      <c r="AG21" s="27"/>
      <c r="AH21" s="6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36"/>
      <c r="AT21" s="56"/>
      <c r="AU21" s="57"/>
      <c r="AV21" s="102"/>
      <c r="AW21" s="103"/>
      <c r="AX21" s="103"/>
      <c r="AY21" s="104"/>
      <c r="AZ21" s="102"/>
      <c r="BA21" s="103"/>
      <c r="BB21" s="103"/>
      <c r="BC21" s="104"/>
      <c r="BD21" s="19">
        <f>ROUND(ROUND(G9*AG22,0)*(1+AX39),0)+(ROUND(ROUND(S21*AG22,0)*(1+BB39),0))</f>
        <v>726</v>
      </c>
      <c r="BE21" s="41"/>
    </row>
    <row r="22" spans="1:57" s="20" customFormat="1" ht="17.100000000000001" customHeight="1" x14ac:dyDescent="0.15">
      <c r="A22" s="7">
        <v>11</v>
      </c>
      <c r="B22" s="8">
        <v>1502</v>
      </c>
      <c r="C22" s="9" t="s">
        <v>460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15"/>
      <c r="O22" s="84"/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130" t="s">
        <v>166</v>
      </c>
      <c r="AA22" s="131"/>
      <c r="AB22" s="131"/>
      <c r="AC22" s="131"/>
      <c r="AD22" s="131"/>
      <c r="AE22" s="131"/>
      <c r="AF22" s="25" t="s">
        <v>720</v>
      </c>
      <c r="AG22" s="158">
        <v>0.7</v>
      </c>
      <c r="AH22" s="159"/>
      <c r="AI22" s="60" t="s">
        <v>796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5" t="s">
        <v>719</v>
      </c>
      <c r="AT22" s="158">
        <v>1</v>
      </c>
      <c r="AU22" s="159"/>
      <c r="AV22" s="102"/>
      <c r="AW22" s="103"/>
      <c r="AX22" s="103"/>
      <c r="AY22" s="104"/>
      <c r="AZ22" s="102"/>
      <c r="BA22" s="103"/>
      <c r="BB22" s="103"/>
      <c r="BC22" s="104"/>
      <c r="BD22" s="19">
        <f>ROUND(ROUND(ROUND(G9*AG22,0)*AT22,0)*(1+AX39),0)+(ROUND(ROUND(ROUND(S21*AG22,0)*AT22,0)*(1+BB39),0))</f>
        <v>726</v>
      </c>
      <c r="BE22" s="41"/>
    </row>
    <row r="23" spans="1:57" s="20" customFormat="1" ht="17.100000000000001" customHeight="1" x14ac:dyDescent="0.15">
      <c r="A23" s="7">
        <v>11</v>
      </c>
      <c r="B23" s="8">
        <v>1503</v>
      </c>
      <c r="C23" s="9" t="s">
        <v>1213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15"/>
      <c r="O23" s="180" t="s">
        <v>223</v>
      </c>
      <c r="P23" s="177"/>
      <c r="Q23" s="177"/>
      <c r="R23" s="177"/>
      <c r="S23" s="177"/>
      <c r="T23" s="177"/>
      <c r="U23" s="177"/>
      <c r="V23" s="177"/>
      <c r="W23" s="177"/>
      <c r="X23" s="177"/>
      <c r="Y23" s="72"/>
      <c r="Z23" s="17"/>
      <c r="AA23" s="17"/>
      <c r="AB23" s="17"/>
      <c r="AC23" s="17"/>
      <c r="AD23" s="40"/>
      <c r="AE23" s="40"/>
      <c r="AF23" s="17"/>
      <c r="AG23" s="64"/>
      <c r="AH23" s="65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36"/>
      <c r="AT23" s="56"/>
      <c r="AU23" s="57"/>
      <c r="AV23" s="102"/>
      <c r="AW23" s="103"/>
      <c r="AX23" s="103"/>
      <c r="AY23" s="104"/>
      <c r="AZ23" s="102"/>
      <c r="BA23" s="103"/>
      <c r="BB23" s="103"/>
      <c r="BC23" s="104"/>
      <c r="BD23" s="19">
        <f>ROUND(G9*(1+AX39),0)+(ROUND(S25*(1+BB39),0))</f>
        <v>1151</v>
      </c>
      <c r="BE23" s="41"/>
    </row>
    <row r="24" spans="1:57" s="20" customFormat="1" ht="17.100000000000001" customHeight="1" x14ac:dyDescent="0.15">
      <c r="A24" s="7">
        <v>11</v>
      </c>
      <c r="B24" s="8">
        <v>1504</v>
      </c>
      <c r="C24" s="9" t="s">
        <v>1210</v>
      </c>
      <c r="D24" s="76"/>
      <c r="E24" s="76"/>
      <c r="F24" s="76"/>
      <c r="G24" s="76"/>
      <c r="H24" s="79"/>
      <c r="I24" s="79"/>
      <c r="J24" s="79"/>
      <c r="K24" s="15"/>
      <c r="L24" s="15"/>
      <c r="M24" s="15"/>
      <c r="N24" s="15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68"/>
      <c r="Z24" s="22"/>
      <c r="AA24" s="23"/>
      <c r="AB24" s="23"/>
      <c r="AC24" s="23"/>
      <c r="AD24" s="43"/>
      <c r="AE24" s="43"/>
      <c r="AF24" s="38"/>
      <c r="AG24" s="38"/>
      <c r="AH24" s="83"/>
      <c r="AI24" s="60" t="s">
        <v>796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5" t="s">
        <v>719</v>
      </c>
      <c r="AT24" s="158">
        <v>1</v>
      </c>
      <c r="AU24" s="159"/>
      <c r="AV24" s="102"/>
      <c r="AW24" s="103"/>
      <c r="AX24" s="103"/>
      <c r="AY24" s="104"/>
      <c r="AZ24" s="102"/>
      <c r="BA24" s="103"/>
      <c r="BB24" s="103"/>
      <c r="BC24" s="104"/>
      <c r="BD24" s="19">
        <f>ROUND(ROUND(G9*AT24,0)*(1+AX39),0)+(ROUND(ROUND(S25*AT24,0)*(1+BB39),0))</f>
        <v>1151</v>
      </c>
      <c r="BE24" s="41"/>
    </row>
    <row r="25" spans="1:57" s="20" customFormat="1" ht="17.100000000000001" customHeight="1" x14ac:dyDescent="0.15">
      <c r="A25" s="7">
        <v>11</v>
      </c>
      <c r="B25" s="8">
        <v>1505</v>
      </c>
      <c r="C25" s="9" t="s">
        <v>1211</v>
      </c>
      <c r="D25" s="76"/>
      <c r="E25" s="76"/>
      <c r="F25" s="76"/>
      <c r="G25" s="76"/>
      <c r="H25" s="79"/>
      <c r="I25" s="79"/>
      <c r="J25" s="79"/>
      <c r="K25" s="15"/>
      <c r="L25" s="15"/>
      <c r="M25" s="15"/>
      <c r="N25" s="15"/>
      <c r="O25" s="53"/>
      <c r="S25" s="176">
        <v>575</v>
      </c>
      <c r="T25" s="176"/>
      <c r="U25" s="15" t="s">
        <v>731</v>
      </c>
      <c r="V25" s="15"/>
      <c r="W25" s="27"/>
      <c r="X25" s="37"/>
      <c r="Y25" s="37"/>
      <c r="Z25" s="128" t="s">
        <v>165</v>
      </c>
      <c r="AA25" s="129"/>
      <c r="AB25" s="129"/>
      <c r="AC25" s="129"/>
      <c r="AD25" s="129"/>
      <c r="AE25" s="129"/>
      <c r="AF25" s="15"/>
      <c r="AG25" s="27"/>
      <c r="AH25" s="6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6"/>
      <c r="AT25" s="56"/>
      <c r="AU25" s="57"/>
      <c r="AV25" s="102"/>
      <c r="AW25" s="103"/>
      <c r="AX25" s="103"/>
      <c r="AY25" s="104"/>
      <c r="AZ25" s="102"/>
      <c r="BA25" s="103"/>
      <c r="BB25" s="103"/>
      <c r="BC25" s="104"/>
      <c r="BD25" s="19">
        <f>ROUND(ROUND(G9*AG26,0)*(1+AX39),0)+(ROUND(ROUND(S25*AG26,0)*(1+BB39),0))</f>
        <v>806</v>
      </c>
      <c r="BE25" s="41"/>
    </row>
    <row r="26" spans="1:57" s="20" customFormat="1" ht="17.100000000000001" customHeight="1" x14ac:dyDescent="0.15">
      <c r="A26" s="7">
        <v>11</v>
      </c>
      <c r="B26" s="8">
        <v>1506</v>
      </c>
      <c r="C26" s="9" t="s">
        <v>1212</v>
      </c>
      <c r="D26" s="76"/>
      <c r="E26" s="76"/>
      <c r="F26" s="76"/>
      <c r="G26" s="76"/>
      <c r="H26" s="79"/>
      <c r="I26" s="79"/>
      <c r="J26" s="79"/>
      <c r="K26" s="15"/>
      <c r="L26" s="15"/>
      <c r="M26" s="15"/>
      <c r="N26" s="15"/>
      <c r="O26" s="84"/>
      <c r="P26" s="81"/>
      <c r="Q26" s="81"/>
      <c r="R26" s="81"/>
      <c r="S26" s="81"/>
      <c r="T26" s="81"/>
      <c r="U26" s="81"/>
      <c r="V26" s="81"/>
      <c r="W26" s="81"/>
      <c r="X26" s="81"/>
      <c r="Y26" s="82"/>
      <c r="Z26" s="130" t="s">
        <v>166</v>
      </c>
      <c r="AA26" s="131"/>
      <c r="AB26" s="131"/>
      <c r="AC26" s="131"/>
      <c r="AD26" s="131"/>
      <c r="AE26" s="131"/>
      <c r="AF26" s="25" t="s">
        <v>720</v>
      </c>
      <c r="AG26" s="158">
        <v>0.7</v>
      </c>
      <c r="AH26" s="159"/>
      <c r="AI26" s="60" t="s">
        <v>796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5" t="s">
        <v>719</v>
      </c>
      <c r="AT26" s="158">
        <v>1</v>
      </c>
      <c r="AU26" s="159"/>
      <c r="AV26" s="102"/>
      <c r="AW26" s="103"/>
      <c r="AX26" s="103"/>
      <c r="AY26" s="104"/>
      <c r="AZ26" s="102"/>
      <c r="BA26" s="103"/>
      <c r="BB26" s="103"/>
      <c r="BC26" s="104"/>
      <c r="BD26" s="19">
        <f>ROUND(ROUND(ROUND(G9*AG26,0)*AT26,0)*(1+AX39),0)+(ROUND(ROUND(ROUND(S25*AG26,0)*AT26,0)*(1+BB39),0))</f>
        <v>806</v>
      </c>
      <c r="BE26" s="41"/>
    </row>
    <row r="27" spans="1:57" s="20" customFormat="1" ht="17.100000000000001" customHeight="1" x14ac:dyDescent="0.15">
      <c r="A27" s="7">
        <v>11</v>
      </c>
      <c r="B27" s="8">
        <v>1507</v>
      </c>
      <c r="C27" s="9" t="s">
        <v>461</v>
      </c>
      <c r="D27" s="160" t="s">
        <v>554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6"/>
      <c r="O27" s="180" t="s">
        <v>219</v>
      </c>
      <c r="P27" s="177"/>
      <c r="Q27" s="177"/>
      <c r="R27" s="177"/>
      <c r="S27" s="177"/>
      <c r="T27" s="177"/>
      <c r="U27" s="177"/>
      <c r="V27" s="177"/>
      <c r="W27" s="177"/>
      <c r="X27" s="177"/>
      <c r="Y27" s="72"/>
      <c r="Z27" s="17"/>
      <c r="AA27" s="17"/>
      <c r="AB27" s="17"/>
      <c r="AC27" s="17"/>
      <c r="AD27" s="40"/>
      <c r="AE27" s="40"/>
      <c r="AF27" s="17"/>
      <c r="AG27" s="64"/>
      <c r="AH27" s="65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36"/>
      <c r="AT27" s="56"/>
      <c r="AU27" s="57"/>
      <c r="AV27" s="102"/>
      <c r="AW27" s="103"/>
      <c r="AX27" s="103"/>
      <c r="AY27" s="104"/>
      <c r="AZ27" s="102"/>
      <c r="BA27" s="103"/>
      <c r="BB27" s="103"/>
      <c r="BC27" s="104"/>
      <c r="BD27" s="19">
        <f>ROUND(G29*(1+AX39),0)+(ROUND(S29*(1+BB39),0))</f>
        <v>770</v>
      </c>
      <c r="BE27" s="41"/>
    </row>
    <row r="28" spans="1:57" s="20" customFormat="1" ht="17.100000000000001" customHeight="1" x14ac:dyDescent="0.15">
      <c r="A28" s="7">
        <v>11</v>
      </c>
      <c r="B28" s="8">
        <v>1508</v>
      </c>
      <c r="C28" s="9" t="s">
        <v>1559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51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68"/>
      <c r="Z28" s="22"/>
      <c r="AA28" s="23"/>
      <c r="AB28" s="23"/>
      <c r="AC28" s="23"/>
      <c r="AD28" s="43"/>
      <c r="AE28" s="43"/>
      <c r="AF28" s="38"/>
      <c r="AG28" s="38"/>
      <c r="AH28" s="83"/>
      <c r="AI28" s="60" t="s">
        <v>796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5" t="s">
        <v>719</v>
      </c>
      <c r="AT28" s="158">
        <v>1</v>
      </c>
      <c r="AU28" s="159"/>
      <c r="AV28" s="102"/>
      <c r="AW28" s="103"/>
      <c r="AX28" s="103"/>
      <c r="AY28" s="104"/>
      <c r="AZ28" s="102"/>
      <c r="BA28" s="103"/>
      <c r="BB28" s="103"/>
      <c r="BC28" s="104"/>
      <c r="BD28" s="19">
        <f>ROUND(ROUND(G29*AT28,0)*(1+AX39),0)+(ROUND(ROUND(S29*AT28,0)*(1+BB39),0))</f>
        <v>770</v>
      </c>
      <c r="BE28" s="41"/>
    </row>
    <row r="29" spans="1:57" s="20" customFormat="1" ht="17.100000000000001" customHeight="1" x14ac:dyDescent="0.15">
      <c r="A29" s="7">
        <v>11</v>
      </c>
      <c r="B29" s="8">
        <v>1509</v>
      </c>
      <c r="C29" s="9" t="s">
        <v>462</v>
      </c>
      <c r="D29" s="75"/>
      <c r="E29" s="76"/>
      <c r="G29" s="176">
        <v>400</v>
      </c>
      <c r="H29" s="176"/>
      <c r="I29" s="15" t="s">
        <v>731</v>
      </c>
      <c r="J29" s="15"/>
      <c r="K29" s="27"/>
      <c r="L29" s="37"/>
      <c r="M29" s="37"/>
      <c r="N29" s="51"/>
      <c r="S29" s="176">
        <v>180</v>
      </c>
      <c r="T29" s="176"/>
      <c r="U29" s="15" t="s">
        <v>731</v>
      </c>
      <c r="V29" s="15"/>
      <c r="W29" s="27"/>
      <c r="X29" s="37"/>
      <c r="Y29" s="37"/>
      <c r="Z29" s="128" t="s">
        <v>165</v>
      </c>
      <c r="AA29" s="129"/>
      <c r="AB29" s="129"/>
      <c r="AC29" s="129"/>
      <c r="AD29" s="129"/>
      <c r="AE29" s="129"/>
      <c r="AF29" s="15"/>
      <c r="AG29" s="27"/>
      <c r="AH29" s="6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36"/>
      <c r="AT29" s="56"/>
      <c r="AU29" s="57"/>
      <c r="AV29" s="102"/>
      <c r="AW29" s="103"/>
      <c r="AX29" s="103"/>
      <c r="AY29" s="104"/>
      <c r="AZ29" s="102"/>
      <c r="BA29" s="103"/>
      <c r="BB29" s="103"/>
      <c r="BC29" s="104"/>
      <c r="BD29" s="19">
        <f>ROUND(ROUND(G29*AG30,0)*(1+AX39),0)+(ROUND(ROUND(S29*AG30,0)*(1+BB39),0))</f>
        <v>539</v>
      </c>
      <c r="BE29" s="41"/>
    </row>
    <row r="30" spans="1:57" s="20" customFormat="1" ht="17.100000000000001" customHeight="1" x14ac:dyDescent="0.15">
      <c r="A30" s="7">
        <v>11</v>
      </c>
      <c r="B30" s="8">
        <v>1510</v>
      </c>
      <c r="C30" s="9" t="s">
        <v>463</v>
      </c>
      <c r="D30" s="75"/>
      <c r="E30" s="76"/>
      <c r="F30" s="76"/>
      <c r="M30" s="90"/>
      <c r="N30" s="2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90"/>
      <c r="Z30" s="130" t="s">
        <v>166</v>
      </c>
      <c r="AA30" s="131"/>
      <c r="AB30" s="131"/>
      <c r="AC30" s="131"/>
      <c r="AD30" s="131"/>
      <c r="AE30" s="131"/>
      <c r="AF30" s="25" t="s">
        <v>720</v>
      </c>
      <c r="AG30" s="158">
        <v>0.7</v>
      </c>
      <c r="AH30" s="159"/>
      <c r="AI30" s="60" t="s">
        <v>796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5" t="s">
        <v>719</v>
      </c>
      <c r="AT30" s="158">
        <v>1</v>
      </c>
      <c r="AU30" s="159"/>
      <c r="AV30" s="102"/>
      <c r="AW30" s="103"/>
      <c r="AX30" s="103"/>
      <c r="AY30" s="104"/>
      <c r="AZ30" s="102"/>
      <c r="BA30" s="103"/>
      <c r="BB30" s="103"/>
      <c r="BC30" s="104"/>
      <c r="BD30" s="19">
        <f>ROUND(ROUND(ROUND(G29*AG30,0)*AT30,0)*(1+AX39),0)+(ROUND(ROUND(ROUND(S29*AG30,0)*AT30,0)*(1+BB39),0))</f>
        <v>539</v>
      </c>
      <c r="BE30" s="41"/>
    </row>
    <row r="31" spans="1:57" s="20" customFormat="1" ht="17.100000000000001" customHeight="1" x14ac:dyDescent="0.15">
      <c r="A31" s="7">
        <v>11</v>
      </c>
      <c r="B31" s="8">
        <v>1511</v>
      </c>
      <c r="C31" s="9" t="s">
        <v>464</v>
      </c>
      <c r="D31" s="75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180" t="s">
        <v>220</v>
      </c>
      <c r="P31" s="177"/>
      <c r="Q31" s="177"/>
      <c r="R31" s="177"/>
      <c r="S31" s="177"/>
      <c r="T31" s="177"/>
      <c r="U31" s="177"/>
      <c r="V31" s="177"/>
      <c r="W31" s="177"/>
      <c r="X31" s="177"/>
      <c r="Y31" s="72"/>
      <c r="Z31" s="17"/>
      <c r="AA31" s="17"/>
      <c r="AB31" s="17"/>
      <c r="AC31" s="17"/>
      <c r="AD31" s="40"/>
      <c r="AE31" s="40"/>
      <c r="AF31" s="17"/>
      <c r="AG31" s="64"/>
      <c r="AH31" s="65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36"/>
      <c r="AT31" s="56"/>
      <c r="AU31" s="57"/>
      <c r="AV31" s="102"/>
      <c r="AW31" s="103"/>
      <c r="AX31" s="103"/>
      <c r="AY31" s="104"/>
      <c r="AZ31" s="102"/>
      <c r="BA31" s="103"/>
      <c r="BB31" s="103"/>
      <c r="BC31" s="104"/>
      <c r="BD31" s="19">
        <f>ROUND(G29*(1+AX39),0)+(ROUND(S33*(1+BB39),0))</f>
        <v>883</v>
      </c>
      <c r="BE31" s="41"/>
    </row>
    <row r="32" spans="1:57" s="20" customFormat="1" ht="17.100000000000001" customHeight="1" x14ac:dyDescent="0.15">
      <c r="A32" s="7">
        <v>11</v>
      </c>
      <c r="B32" s="8">
        <v>1512</v>
      </c>
      <c r="C32" s="9" t="s">
        <v>1560</v>
      </c>
      <c r="D32" s="76"/>
      <c r="E32" s="76"/>
      <c r="F32" s="76"/>
      <c r="G32" s="76"/>
      <c r="H32" s="79"/>
      <c r="I32" s="79"/>
      <c r="J32" s="79"/>
      <c r="K32" s="15"/>
      <c r="L32" s="15"/>
      <c r="M32" s="15"/>
      <c r="N32" s="21"/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68"/>
      <c r="Z32" s="22"/>
      <c r="AA32" s="23"/>
      <c r="AB32" s="23"/>
      <c r="AC32" s="23"/>
      <c r="AD32" s="43"/>
      <c r="AE32" s="43"/>
      <c r="AF32" s="38"/>
      <c r="AG32" s="38"/>
      <c r="AH32" s="83"/>
      <c r="AI32" s="60" t="s">
        <v>796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5" t="s">
        <v>719</v>
      </c>
      <c r="AT32" s="158">
        <v>1</v>
      </c>
      <c r="AU32" s="159"/>
      <c r="AV32" s="102"/>
      <c r="AW32" s="103"/>
      <c r="AX32" s="103"/>
      <c r="AY32" s="104"/>
      <c r="AZ32" s="102"/>
      <c r="BA32" s="103"/>
      <c r="BB32" s="103"/>
      <c r="BC32" s="104"/>
      <c r="BD32" s="19">
        <f>ROUND(ROUND(G29*AT32,0)*(1+AX39),0)+(ROUND(ROUND(S33*AT32,0)*(1+BB39),0))</f>
        <v>883</v>
      </c>
      <c r="BE32" s="41"/>
    </row>
    <row r="33" spans="1:57" s="20" customFormat="1" ht="17.100000000000001" customHeight="1" x14ac:dyDescent="0.15">
      <c r="A33" s="7">
        <v>11</v>
      </c>
      <c r="B33" s="8">
        <v>1513</v>
      </c>
      <c r="C33" s="9" t="s">
        <v>465</v>
      </c>
      <c r="D33" s="76"/>
      <c r="E33" s="76"/>
      <c r="F33" s="76"/>
      <c r="G33" s="76"/>
      <c r="H33" s="79"/>
      <c r="I33" s="79"/>
      <c r="J33" s="79"/>
      <c r="K33" s="15"/>
      <c r="L33" s="15"/>
      <c r="M33" s="15"/>
      <c r="N33" s="21"/>
      <c r="S33" s="176">
        <v>255</v>
      </c>
      <c r="T33" s="176"/>
      <c r="U33" s="15" t="s">
        <v>731</v>
      </c>
      <c r="V33" s="15"/>
      <c r="W33" s="27"/>
      <c r="X33" s="37"/>
      <c r="Y33" s="37"/>
      <c r="Z33" s="128" t="s">
        <v>165</v>
      </c>
      <c r="AA33" s="129"/>
      <c r="AB33" s="129"/>
      <c r="AC33" s="129"/>
      <c r="AD33" s="129"/>
      <c r="AE33" s="129"/>
      <c r="AF33" s="15"/>
      <c r="AG33" s="27"/>
      <c r="AH33" s="6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36"/>
      <c r="AT33" s="56"/>
      <c r="AU33" s="57"/>
      <c r="AV33" s="102"/>
      <c r="AW33" s="103"/>
      <c r="AX33" s="103"/>
      <c r="AY33" s="104"/>
      <c r="AZ33" s="102"/>
      <c r="BA33" s="103"/>
      <c r="BB33" s="103"/>
      <c r="BC33" s="104"/>
      <c r="BD33" s="19">
        <f>ROUND(ROUND(G29*AG34,0)*(1+AX39),0)+(ROUND(ROUND(S33*AG34,0)*(1+BB39),0))</f>
        <v>619</v>
      </c>
      <c r="BE33" s="41"/>
    </row>
    <row r="34" spans="1:57" s="20" customFormat="1" ht="17.100000000000001" customHeight="1" x14ac:dyDescent="0.15">
      <c r="A34" s="7">
        <v>11</v>
      </c>
      <c r="B34" s="8">
        <v>1514</v>
      </c>
      <c r="C34" s="9" t="s">
        <v>466</v>
      </c>
      <c r="D34" s="76"/>
      <c r="E34" s="76"/>
      <c r="F34" s="76"/>
      <c r="G34" s="76"/>
      <c r="H34" s="79"/>
      <c r="I34" s="79"/>
      <c r="J34" s="79"/>
      <c r="K34" s="15"/>
      <c r="L34" s="15"/>
      <c r="M34" s="15"/>
      <c r="N34" s="2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90"/>
      <c r="Z34" s="130" t="s">
        <v>166</v>
      </c>
      <c r="AA34" s="131"/>
      <c r="AB34" s="131"/>
      <c r="AC34" s="131"/>
      <c r="AD34" s="131"/>
      <c r="AE34" s="131"/>
      <c r="AF34" s="25" t="s">
        <v>720</v>
      </c>
      <c r="AG34" s="158">
        <v>0.7</v>
      </c>
      <c r="AH34" s="159"/>
      <c r="AI34" s="60" t="s">
        <v>796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5" t="s">
        <v>719</v>
      </c>
      <c r="AT34" s="158">
        <v>1</v>
      </c>
      <c r="AU34" s="159"/>
      <c r="AZ34" s="102"/>
      <c r="BA34" s="103"/>
      <c r="BB34" s="103"/>
      <c r="BC34" s="104"/>
      <c r="BD34" s="19">
        <f>ROUND(ROUND(ROUND(G29*AG34,0)*AT34,0)*(1+AX39),0)+(ROUND(ROUND(ROUND(S33*AG34,0)*AT34,0)*(1+BB39),0))</f>
        <v>619</v>
      </c>
      <c r="BE34" s="41"/>
    </row>
    <row r="35" spans="1:57" s="20" customFormat="1" ht="17.100000000000001" customHeight="1" x14ac:dyDescent="0.15">
      <c r="A35" s="7">
        <v>11</v>
      </c>
      <c r="B35" s="8">
        <v>1515</v>
      </c>
      <c r="C35" s="9" t="s">
        <v>467</v>
      </c>
      <c r="D35" s="76"/>
      <c r="E35" s="76"/>
      <c r="F35" s="76"/>
      <c r="G35" s="76"/>
      <c r="H35" s="79"/>
      <c r="I35" s="79"/>
      <c r="J35" s="79"/>
      <c r="K35" s="15"/>
      <c r="L35" s="15"/>
      <c r="M35" s="15"/>
      <c r="N35" s="15"/>
      <c r="O35" s="180" t="s">
        <v>221</v>
      </c>
      <c r="P35" s="177"/>
      <c r="Q35" s="177"/>
      <c r="R35" s="177"/>
      <c r="S35" s="177"/>
      <c r="T35" s="177"/>
      <c r="U35" s="177"/>
      <c r="V35" s="177"/>
      <c r="W35" s="177"/>
      <c r="X35" s="177"/>
      <c r="Y35" s="72"/>
      <c r="Z35" s="17"/>
      <c r="AA35" s="17"/>
      <c r="AB35" s="17"/>
      <c r="AC35" s="17"/>
      <c r="AD35" s="40"/>
      <c r="AE35" s="40"/>
      <c r="AF35" s="17"/>
      <c r="AG35" s="64"/>
      <c r="AH35" s="65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36"/>
      <c r="AT35" s="56"/>
      <c r="AU35" s="57"/>
      <c r="AZ35" s="102"/>
      <c r="BA35" s="103"/>
      <c r="BB35" s="103"/>
      <c r="BC35" s="104"/>
      <c r="BD35" s="19">
        <f>ROUND(G29*(1+AX39),0)+(ROUND(S37*(1+BB39),0))</f>
        <v>995</v>
      </c>
      <c r="BE35" s="41"/>
    </row>
    <row r="36" spans="1:57" s="20" customFormat="1" ht="17.100000000000001" customHeight="1" x14ac:dyDescent="0.15">
      <c r="A36" s="7">
        <v>11</v>
      </c>
      <c r="B36" s="8">
        <v>1516</v>
      </c>
      <c r="C36" s="9" t="s">
        <v>1561</v>
      </c>
      <c r="D36" s="76"/>
      <c r="E36" s="76"/>
      <c r="F36" s="76"/>
      <c r="G36" s="76"/>
      <c r="H36" s="79"/>
      <c r="I36" s="79"/>
      <c r="J36" s="79"/>
      <c r="K36" s="15"/>
      <c r="L36" s="15"/>
      <c r="M36" s="15"/>
      <c r="N36" s="15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68"/>
      <c r="Z36" s="22"/>
      <c r="AA36" s="23"/>
      <c r="AB36" s="23"/>
      <c r="AC36" s="23"/>
      <c r="AD36" s="43"/>
      <c r="AE36" s="43"/>
      <c r="AF36" s="38"/>
      <c r="AG36" s="38"/>
      <c r="AH36" s="83"/>
      <c r="AI36" s="60" t="s">
        <v>796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5" t="s">
        <v>719</v>
      </c>
      <c r="AT36" s="158">
        <v>1</v>
      </c>
      <c r="AU36" s="159"/>
      <c r="AZ36" s="102"/>
      <c r="BA36" s="103"/>
      <c r="BB36" s="103"/>
      <c r="BC36" s="104"/>
      <c r="BD36" s="19">
        <f>ROUND(ROUND(G29*AT36,0)*(1+AX39),0)+(ROUND(ROUND(S37*AT36,0)*(1+BB39),0))</f>
        <v>995</v>
      </c>
      <c r="BE36" s="41"/>
    </row>
    <row r="37" spans="1:57" s="20" customFormat="1" ht="17.100000000000001" customHeight="1" x14ac:dyDescent="0.15">
      <c r="A37" s="7">
        <v>11</v>
      </c>
      <c r="B37" s="8">
        <v>1517</v>
      </c>
      <c r="C37" s="9" t="s">
        <v>468</v>
      </c>
      <c r="D37" s="76"/>
      <c r="E37" s="76"/>
      <c r="F37" s="76"/>
      <c r="G37" s="76"/>
      <c r="H37" s="79"/>
      <c r="I37" s="79"/>
      <c r="J37" s="79"/>
      <c r="K37" s="15"/>
      <c r="L37" s="15"/>
      <c r="M37" s="15"/>
      <c r="N37" s="15"/>
      <c r="O37" s="53"/>
      <c r="S37" s="176">
        <v>330</v>
      </c>
      <c r="T37" s="176"/>
      <c r="U37" s="15" t="s">
        <v>731</v>
      </c>
      <c r="V37" s="15"/>
      <c r="W37" s="27"/>
      <c r="X37" s="37"/>
      <c r="Y37" s="37"/>
      <c r="Z37" s="128" t="s">
        <v>165</v>
      </c>
      <c r="AA37" s="129"/>
      <c r="AB37" s="129"/>
      <c r="AC37" s="129"/>
      <c r="AD37" s="129"/>
      <c r="AE37" s="129"/>
      <c r="AF37" s="15"/>
      <c r="AG37" s="27"/>
      <c r="AH37" s="6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36"/>
      <c r="AT37" s="56"/>
      <c r="AU37" s="57"/>
      <c r="AV37" s="181" t="s">
        <v>1618</v>
      </c>
      <c r="AW37" s="182"/>
      <c r="AX37" s="182"/>
      <c r="AY37" s="183"/>
      <c r="AZ37" s="181" t="s">
        <v>1056</v>
      </c>
      <c r="BA37" s="182"/>
      <c r="BB37" s="182"/>
      <c r="BC37" s="183"/>
      <c r="BD37" s="19">
        <f>ROUND(ROUND(G29*AG38,0)*(1+AX39),0)+(ROUND(ROUND(S37*AG38,0)*(1+BB39),0))</f>
        <v>697</v>
      </c>
      <c r="BE37" s="41"/>
    </row>
    <row r="38" spans="1:57" s="20" customFormat="1" ht="17.100000000000001" customHeight="1" x14ac:dyDescent="0.15">
      <c r="A38" s="7">
        <v>11</v>
      </c>
      <c r="B38" s="8">
        <v>1518</v>
      </c>
      <c r="C38" s="9" t="s">
        <v>469</v>
      </c>
      <c r="D38" s="76"/>
      <c r="E38" s="76"/>
      <c r="F38" s="76"/>
      <c r="G38" s="76"/>
      <c r="H38" s="79"/>
      <c r="I38" s="79"/>
      <c r="J38" s="79"/>
      <c r="K38" s="15"/>
      <c r="L38" s="15"/>
      <c r="M38" s="15"/>
      <c r="N38" s="15"/>
      <c r="O38" s="84"/>
      <c r="P38" s="81"/>
      <c r="Q38" s="81"/>
      <c r="R38" s="81"/>
      <c r="S38" s="81"/>
      <c r="T38" s="81"/>
      <c r="U38" s="81"/>
      <c r="V38" s="81"/>
      <c r="W38" s="81"/>
      <c r="X38" s="81"/>
      <c r="Y38" s="90"/>
      <c r="Z38" s="130" t="s">
        <v>166</v>
      </c>
      <c r="AA38" s="131"/>
      <c r="AB38" s="131"/>
      <c r="AC38" s="131"/>
      <c r="AD38" s="131"/>
      <c r="AE38" s="131"/>
      <c r="AF38" s="25" t="s">
        <v>720</v>
      </c>
      <c r="AG38" s="158">
        <v>0.7</v>
      </c>
      <c r="AH38" s="159"/>
      <c r="AI38" s="60" t="s">
        <v>796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5" t="s">
        <v>719</v>
      </c>
      <c r="AT38" s="158">
        <v>1</v>
      </c>
      <c r="AU38" s="159"/>
      <c r="AV38" s="181"/>
      <c r="AW38" s="182"/>
      <c r="AX38" s="182"/>
      <c r="AY38" s="183"/>
      <c r="AZ38" s="181"/>
      <c r="BA38" s="182"/>
      <c r="BB38" s="182"/>
      <c r="BC38" s="183"/>
      <c r="BD38" s="19">
        <f>ROUND(ROUND(ROUND(G29*AG38,0)*AT38,0)*(1+AX39),0)+(ROUND(ROUND(ROUND(S37*AG38,0)*AT38,0)*(1+BB39),0))</f>
        <v>697</v>
      </c>
      <c r="BE38" s="41"/>
    </row>
    <row r="39" spans="1:57" s="20" customFormat="1" ht="17.100000000000001" customHeight="1" x14ac:dyDescent="0.15">
      <c r="A39" s="7">
        <v>11</v>
      </c>
      <c r="B39" s="8">
        <v>1519</v>
      </c>
      <c r="C39" s="9" t="s">
        <v>470</v>
      </c>
      <c r="D39" s="76"/>
      <c r="E39" s="76"/>
      <c r="F39" s="76"/>
      <c r="G39" s="76"/>
      <c r="H39" s="79"/>
      <c r="I39" s="79"/>
      <c r="J39" s="79"/>
      <c r="K39" s="15"/>
      <c r="L39" s="15"/>
      <c r="M39" s="15"/>
      <c r="N39" s="15"/>
      <c r="O39" s="180" t="s">
        <v>222</v>
      </c>
      <c r="P39" s="177"/>
      <c r="Q39" s="177"/>
      <c r="R39" s="177"/>
      <c r="S39" s="177"/>
      <c r="T39" s="177"/>
      <c r="U39" s="177"/>
      <c r="V39" s="177"/>
      <c r="W39" s="177"/>
      <c r="X39" s="177"/>
      <c r="Y39" s="72"/>
      <c r="Z39" s="17"/>
      <c r="AA39" s="17"/>
      <c r="AB39" s="17"/>
      <c r="AC39" s="17"/>
      <c r="AD39" s="40"/>
      <c r="AE39" s="40"/>
      <c r="AF39" s="17"/>
      <c r="AG39" s="64"/>
      <c r="AH39" s="65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6"/>
      <c r="AT39" s="56"/>
      <c r="AU39" s="57"/>
      <c r="AV39" s="102" t="s">
        <v>1052</v>
      </c>
      <c r="AW39" s="71" t="s">
        <v>722</v>
      </c>
      <c r="AX39" s="171">
        <v>0.25</v>
      </c>
      <c r="AY39" s="171"/>
      <c r="AZ39" s="102" t="s">
        <v>1054</v>
      </c>
      <c r="BA39" s="71" t="s">
        <v>722</v>
      </c>
      <c r="BB39" s="171">
        <v>0.5</v>
      </c>
      <c r="BC39" s="171"/>
      <c r="BD39" s="19">
        <f>ROUND(G29*(1+AX39),0)+(ROUND(S41*(1+BB39),0))</f>
        <v>1108</v>
      </c>
      <c r="BE39" s="41"/>
    </row>
    <row r="40" spans="1:57" s="20" customFormat="1" ht="17.100000000000001" customHeight="1" x14ac:dyDescent="0.15">
      <c r="A40" s="7">
        <v>11</v>
      </c>
      <c r="B40" s="8">
        <v>1520</v>
      </c>
      <c r="C40" s="9" t="s">
        <v>1562</v>
      </c>
      <c r="D40" s="76"/>
      <c r="E40" s="76"/>
      <c r="F40" s="76"/>
      <c r="G40" s="76"/>
      <c r="H40" s="79"/>
      <c r="I40" s="79"/>
      <c r="J40" s="79"/>
      <c r="K40" s="15"/>
      <c r="L40" s="15"/>
      <c r="M40" s="15"/>
      <c r="N40" s="15"/>
      <c r="O40" s="178"/>
      <c r="P40" s="179"/>
      <c r="Q40" s="179"/>
      <c r="R40" s="179"/>
      <c r="S40" s="179"/>
      <c r="T40" s="179"/>
      <c r="U40" s="179"/>
      <c r="V40" s="179"/>
      <c r="W40" s="179"/>
      <c r="X40" s="179"/>
      <c r="Y40" s="68"/>
      <c r="Z40" s="22"/>
      <c r="AA40" s="23"/>
      <c r="AB40" s="23"/>
      <c r="AC40" s="23"/>
      <c r="AD40" s="43"/>
      <c r="AE40" s="43"/>
      <c r="AF40" s="38"/>
      <c r="AG40" s="38"/>
      <c r="AH40" s="83"/>
      <c r="AI40" s="60" t="s">
        <v>796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5" t="s">
        <v>719</v>
      </c>
      <c r="AT40" s="158">
        <v>1</v>
      </c>
      <c r="AU40" s="159"/>
      <c r="AV40" s="102"/>
      <c r="AW40" s="103"/>
      <c r="AX40" s="103"/>
      <c r="AY40" s="90" t="s">
        <v>797</v>
      </c>
      <c r="AZ40" s="102"/>
      <c r="BA40" s="103"/>
      <c r="BB40" s="103"/>
      <c r="BC40" s="90" t="s">
        <v>797</v>
      </c>
      <c r="BD40" s="19">
        <f>ROUND(ROUND(G29*AT40,0)*(1+AX39),0)+(ROUND(ROUND(S41*AT40,0)*(1+BB39),0))</f>
        <v>1108</v>
      </c>
      <c r="BE40" s="41"/>
    </row>
    <row r="41" spans="1:57" s="20" customFormat="1" ht="17.100000000000001" customHeight="1" x14ac:dyDescent="0.15">
      <c r="A41" s="7">
        <v>11</v>
      </c>
      <c r="B41" s="8">
        <v>1521</v>
      </c>
      <c r="C41" s="9" t="s">
        <v>471</v>
      </c>
      <c r="D41" s="76"/>
      <c r="E41" s="76"/>
      <c r="F41" s="76"/>
      <c r="G41" s="76"/>
      <c r="H41" s="79"/>
      <c r="I41" s="79"/>
      <c r="J41" s="79"/>
      <c r="K41" s="15"/>
      <c r="L41" s="15"/>
      <c r="M41" s="15"/>
      <c r="N41" s="15"/>
      <c r="O41" s="53"/>
      <c r="S41" s="176">
        <v>405</v>
      </c>
      <c r="T41" s="176"/>
      <c r="U41" s="15" t="s">
        <v>731</v>
      </c>
      <c r="V41" s="15"/>
      <c r="W41" s="27"/>
      <c r="X41" s="37"/>
      <c r="Y41" s="37"/>
      <c r="Z41" s="128" t="s">
        <v>165</v>
      </c>
      <c r="AA41" s="129"/>
      <c r="AB41" s="129"/>
      <c r="AC41" s="129"/>
      <c r="AD41" s="129"/>
      <c r="AE41" s="129"/>
      <c r="AF41" s="15"/>
      <c r="AG41" s="27"/>
      <c r="AH41" s="67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6"/>
      <c r="AT41" s="56"/>
      <c r="AU41" s="57"/>
      <c r="AV41" s="102"/>
      <c r="AW41" s="103"/>
      <c r="AX41" s="103"/>
      <c r="AY41" s="104"/>
      <c r="AZ41" s="102"/>
      <c r="BA41" s="103"/>
      <c r="BB41" s="103"/>
      <c r="BC41" s="104"/>
      <c r="BD41" s="19">
        <f>ROUND(ROUND(G29*AG42,0)*(1+AX39),0)+(ROUND(ROUND(S41*AG42,0)*(1+BB39),0))</f>
        <v>776</v>
      </c>
      <c r="BE41" s="41"/>
    </row>
    <row r="42" spans="1:57" s="20" customFormat="1" ht="17.100000000000001" customHeight="1" x14ac:dyDescent="0.15">
      <c r="A42" s="7">
        <v>11</v>
      </c>
      <c r="B42" s="8">
        <v>1522</v>
      </c>
      <c r="C42" s="9" t="s">
        <v>472</v>
      </c>
      <c r="D42" s="77"/>
      <c r="E42" s="78"/>
      <c r="F42" s="78"/>
      <c r="G42" s="78"/>
      <c r="H42" s="80"/>
      <c r="I42" s="80"/>
      <c r="J42" s="80"/>
      <c r="K42" s="23"/>
      <c r="L42" s="23"/>
      <c r="M42" s="23"/>
      <c r="N42" s="24"/>
      <c r="O42" s="84"/>
      <c r="P42" s="81"/>
      <c r="Q42" s="81"/>
      <c r="R42" s="81"/>
      <c r="S42" s="81"/>
      <c r="T42" s="81"/>
      <c r="U42" s="81"/>
      <c r="V42" s="81"/>
      <c r="W42" s="81"/>
      <c r="X42" s="81"/>
      <c r="Y42" s="90"/>
      <c r="Z42" s="130" t="s">
        <v>166</v>
      </c>
      <c r="AA42" s="131"/>
      <c r="AB42" s="131"/>
      <c r="AC42" s="131"/>
      <c r="AD42" s="131"/>
      <c r="AE42" s="131"/>
      <c r="AF42" s="25" t="s">
        <v>720</v>
      </c>
      <c r="AG42" s="158">
        <v>0.7</v>
      </c>
      <c r="AH42" s="159"/>
      <c r="AI42" s="60" t="s">
        <v>796</v>
      </c>
      <c r="AJ42" s="23"/>
      <c r="AK42" s="23"/>
      <c r="AL42" s="23"/>
      <c r="AM42" s="23"/>
      <c r="AN42" s="23"/>
      <c r="AO42" s="23"/>
      <c r="AP42" s="23"/>
      <c r="AQ42" s="23"/>
      <c r="AR42" s="23"/>
      <c r="AS42" s="25" t="s">
        <v>719</v>
      </c>
      <c r="AT42" s="158">
        <v>1</v>
      </c>
      <c r="AU42" s="159"/>
      <c r="AV42" s="102"/>
      <c r="AW42" s="103"/>
      <c r="AX42" s="103"/>
      <c r="AY42" s="104"/>
      <c r="AZ42" s="102"/>
      <c r="BA42" s="103"/>
      <c r="BB42" s="103"/>
      <c r="BC42" s="104"/>
      <c r="BD42" s="19">
        <f>ROUND(ROUND(ROUND(G29*AG42,0)*AT42,0)*(1+AX39),0)+(ROUND(ROUND(ROUND(S41*AG42,0)*AT42,0)*(1+BB39),0))</f>
        <v>776</v>
      </c>
      <c r="BE42" s="41"/>
    </row>
    <row r="43" spans="1:57" s="20" customFormat="1" ht="17.100000000000001" customHeight="1" x14ac:dyDescent="0.15">
      <c r="A43" s="7">
        <v>11</v>
      </c>
      <c r="B43" s="8">
        <v>1523</v>
      </c>
      <c r="C43" s="9" t="s">
        <v>473</v>
      </c>
      <c r="D43" s="160" t="s">
        <v>555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6"/>
      <c r="O43" s="180" t="s">
        <v>219</v>
      </c>
      <c r="P43" s="177"/>
      <c r="Q43" s="177"/>
      <c r="R43" s="177"/>
      <c r="S43" s="177"/>
      <c r="T43" s="177"/>
      <c r="U43" s="177"/>
      <c r="V43" s="177"/>
      <c r="W43" s="177"/>
      <c r="X43" s="177"/>
      <c r="Y43" s="72"/>
      <c r="Z43" s="17"/>
      <c r="AA43" s="17"/>
      <c r="AB43" s="17"/>
      <c r="AC43" s="17"/>
      <c r="AD43" s="40"/>
      <c r="AE43" s="40"/>
      <c r="AF43" s="17"/>
      <c r="AG43" s="64"/>
      <c r="AH43" s="65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56"/>
      <c r="AU43" s="57"/>
      <c r="AV43" s="102"/>
      <c r="AW43" s="103"/>
      <c r="AX43" s="103"/>
      <c r="AY43" s="104"/>
      <c r="AZ43" s="102"/>
      <c r="BA43" s="103"/>
      <c r="BB43" s="103"/>
      <c r="BC43" s="104"/>
      <c r="BD43" s="19">
        <f>ROUND(G45*(1+AX39),0)+(ROUND(S45*(1+BB39),0))</f>
        <v>838</v>
      </c>
      <c r="BE43" s="41"/>
    </row>
    <row r="44" spans="1:57" s="20" customFormat="1" ht="17.100000000000001" customHeight="1" x14ac:dyDescent="0.15">
      <c r="A44" s="7">
        <v>11</v>
      </c>
      <c r="B44" s="8">
        <v>1524</v>
      </c>
      <c r="C44" s="9" t="s">
        <v>1563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51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68"/>
      <c r="Z44" s="22"/>
      <c r="AA44" s="23"/>
      <c r="AB44" s="23"/>
      <c r="AC44" s="23"/>
      <c r="AD44" s="43"/>
      <c r="AE44" s="43"/>
      <c r="AF44" s="38"/>
      <c r="AG44" s="38"/>
      <c r="AH44" s="83"/>
      <c r="AI44" s="60" t="s">
        <v>796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5" t="s">
        <v>719</v>
      </c>
      <c r="AT44" s="158">
        <v>1</v>
      </c>
      <c r="AU44" s="159"/>
      <c r="AV44" s="102"/>
      <c r="AW44" s="103"/>
      <c r="AX44" s="103"/>
      <c r="AY44" s="104"/>
      <c r="AZ44" s="102"/>
      <c r="BA44" s="103"/>
      <c r="BB44" s="103"/>
      <c r="BC44" s="104"/>
      <c r="BD44" s="19">
        <f>ROUND(ROUND(G45*AT44,0)*(1+AX39),0)+(ROUND(ROUND(S45*AT44,0)*(1+BB39),0))</f>
        <v>838</v>
      </c>
      <c r="BE44" s="41"/>
    </row>
    <row r="45" spans="1:57" s="20" customFormat="1" ht="17.100000000000001" customHeight="1" x14ac:dyDescent="0.15">
      <c r="A45" s="7">
        <v>11</v>
      </c>
      <c r="B45" s="8">
        <v>1525</v>
      </c>
      <c r="C45" s="9" t="s">
        <v>1545</v>
      </c>
      <c r="D45" s="75"/>
      <c r="E45" s="76"/>
      <c r="G45" s="176">
        <v>580</v>
      </c>
      <c r="H45" s="176"/>
      <c r="I45" s="15" t="s">
        <v>731</v>
      </c>
      <c r="J45" s="15"/>
      <c r="K45" s="27"/>
      <c r="L45" s="37"/>
      <c r="M45" s="37"/>
      <c r="N45" s="51"/>
      <c r="S45" s="176">
        <v>75</v>
      </c>
      <c r="T45" s="176"/>
      <c r="U45" s="15" t="s">
        <v>731</v>
      </c>
      <c r="W45" s="27"/>
      <c r="X45" s="37"/>
      <c r="Y45" s="37"/>
      <c r="Z45" s="128" t="s">
        <v>165</v>
      </c>
      <c r="AA45" s="129"/>
      <c r="AB45" s="129"/>
      <c r="AC45" s="129"/>
      <c r="AD45" s="129"/>
      <c r="AE45" s="129"/>
      <c r="AF45" s="15"/>
      <c r="AG45" s="27"/>
      <c r="AH45" s="67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6"/>
      <c r="AT45" s="56"/>
      <c r="AU45" s="57"/>
      <c r="AV45" s="102"/>
      <c r="AW45" s="103"/>
      <c r="AX45" s="103"/>
      <c r="AY45" s="104"/>
      <c r="AZ45" s="102"/>
      <c r="BA45" s="103"/>
      <c r="BB45" s="103"/>
      <c r="BC45" s="104"/>
      <c r="BD45" s="19">
        <f>ROUND(ROUND(G45*AG46,0)*(1+AX39),0)+(ROUND(ROUND(S45*AG46,0)*(1+BB39),0))</f>
        <v>588</v>
      </c>
      <c r="BE45" s="41"/>
    </row>
    <row r="46" spans="1:57" s="20" customFormat="1" ht="17.100000000000001" customHeight="1" x14ac:dyDescent="0.15">
      <c r="A46" s="7">
        <v>11</v>
      </c>
      <c r="B46" s="8">
        <v>1526</v>
      </c>
      <c r="C46" s="9" t="s">
        <v>11</v>
      </c>
      <c r="D46" s="75"/>
      <c r="E46" s="76"/>
      <c r="F46" s="76"/>
      <c r="M46" s="90"/>
      <c r="N46" s="2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90"/>
      <c r="Z46" s="130" t="s">
        <v>166</v>
      </c>
      <c r="AA46" s="131"/>
      <c r="AB46" s="131"/>
      <c r="AC46" s="131"/>
      <c r="AD46" s="131"/>
      <c r="AE46" s="131"/>
      <c r="AF46" s="25" t="s">
        <v>720</v>
      </c>
      <c r="AG46" s="158">
        <v>0.7</v>
      </c>
      <c r="AH46" s="159"/>
      <c r="AI46" s="60" t="s">
        <v>796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5" t="s">
        <v>719</v>
      </c>
      <c r="AT46" s="158">
        <v>1</v>
      </c>
      <c r="AU46" s="159"/>
      <c r="AV46" s="102"/>
      <c r="AW46" s="103"/>
      <c r="AX46" s="103"/>
      <c r="AY46" s="104"/>
      <c r="AZ46" s="102"/>
      <c r="BA46" s="103"/>
      <c r="BB46" s="103"/>
      <c r="BC46" s="104"/>
      <c r="BD46" s="19">
        <f>ROUND(ROUND(ROUND(G45*AG46,0)*AT46,0)*(1+AX39),0)+(ROUND(ROUND(ROUND(S45*AG46,0)*AT46,0)*(1+BB39),0))</f>
        <v>588</v>
      </c>
      <c r="BE46" s="41"/>
    </row>
    <row r="47" spans="1:57" s="20" customFormat="1" ht="17.100000000000001" customHeight="1" x14ac:dyDescent="0.15">
      <c r="A47" s="7">
        <v>11</v>
      </c>
      <c r="B47" s="8">
        <v>1527</v>
      </c>
      <c r="C47" s="9" t="s">
        <v>12</v>
      </c>
      <c r="D47" s="75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80" t="s">
        <v>220</v>
      </c>
      <c r="P47" s="177"/>
      <c r="Q47" s="177"/>
      <c r="R47" s="177"/>
      <c r="S47" s="177"/>
      <c r="T47" s="177"/>
      <c r="U47" s="177"/>
      <c r="V47" s="177"/>
      <c r="W47" s="177"/>
      <c r="X47" s="177"/>
      <c r="Y47" s="72"/>
      <c r="Z47" s="17"/>
      <c r="AA47" s="17"/>
      <c r="AB47" s="17"/>
      <c r="AC47" s="17"/>
      <c r="AD47" s="40"/>
      <c r="AE47" s="40"/>
      <c r="AF47" s="17"/>
      <c r="AG47" s="64"/>
      <c r="AH47" s="65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36"/>
      <c r="AT47" s="56"/>
      <c r="AU47" s="57"/>
      <c r="AV47" s="102"/>
      <c r="AW47" s="103"/>
      <c r="AX47" s="103"/>
      <c r="AY47" s="104"/>
      <c r="AZ47" s="102"/>
      <c r="BA47" s="103"/>
      <c r="BB47" s="103"/>
      <c r="BC47" s="104"/>
      <c r="BD47" s="19">
        <f>ROUND(G45*(1+AX39),0)+(ROUND(S49*(1+BB39),0))</f>
        <v>950</v>
      </c>
      <c r="BE47" s="41"/>
    </row>
    <row r="48" spans="1:57" s="20" customFormat="1" ht="17.100000000000001" customHeight="1" x14ac:dyDescent="0.15">
      <c r="A48" s="7">
        <v>11</v>
      </c>
      <c r="B48" s="8">
        <v>1528</v>
      </c>
      <c r="C48" s="9" t="s">
        <v>1564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O48" s="178"/>
      <c r="P48" s="179"/>
      <c r="Q48" s="179"/>
      <c r="R48" s="179"/>
      <c r="S48" s="179"/>
      <c r="T48" s="179"/>
      <c r="U48" s="179"/>
      <c r="V48" s="179"/>
      <c r="W48" s="179"/>
      <c r="X48" s="179"/>
      <c r="Y48" s="68"/>
      <c r="Z48" s="22"/>
      <c r="AA48" s="23"/>
      <c r="AB48" s="23"/>
      <c r="AC48" s="23"/>
      <c r="AD48" s="43"/>
      <c r="AE48" s="43"/>
      <c r="AF48" s="38"/>
      <c r="AG48" s="38"/>
      <c r="AH48" s="83"/>
      <c r="AI48" s="60" t="s">
        <v>796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5" t="s">
        <v>719</v>
      </c>
      <c r="AT48" s="158">
        <v>1</v>
      </c>
      <c r="AU48" s="159"/>
      <c r="AV48" s="102"/>
      <c r="AW48" s="103"/>
      <c r="AX48" s="103"/>
      <c r="AY48" s="104"/>
      <c r="AZ48" s="102"/>
      <c r="BA48" s="103"/>
      <c r="BB48" s="103"/>
      <c r="BC48" s="104"/>
      <c r="BD48" s="19">
        <f>ROUND(ROUND(G45*AT48,0)*(1+AX39),0)+(ROUND(ROUND(S49*AT48,0)*(1+BB39),0))</f>
        <v>950</v>
      </c>
      <c r="BE48" s="41"/>
    </row>
    <row r="49" spans="1:57" s="20" customFormat="1" ht="17.100000000000001" customHeight="1" x14ac:dyDescent="0.15">
      <c r="A49" s="7">
        <v>11</v>
      </c>
      <c r="B49" s="8">
        <v>1529</v>
      </c>
      <c r="C49" s="9" t="s">
        <v>13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S49" s="176">
        <v>150</v>
      </c>
      <c r="T49" s="176"/>
      <c r="U49" s="15" t="s">
        <v>731</v>
      </c>
      <c r="W49" s="27"/>
      <c r="X49" s="37"/>
      <c r="Y49" s="37"/>
      <c r="Z49" s="128" t="s">
        <v>165</v>
      </c>
      <c r="AA49" s="129"/>
      <c r="AB49" s="129"/>
      <c r="AC49" s="129"/>
      <c r="AD49" s="129"/>
      <c r="AE49" s="129"/>
      <c r="AF49" s="15"/>
      <c r="AG49" s="27"/>
      <c r="AH49" s="67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36"/>
      <c r="AT49" s="56"/>
      <c r="AU49" s="57"/>
      <c r="AV49" s="102"/>
      <c r="AW49" s="103"/>
      <c r="AX49" s="103"/>
      <c r="AY49" s="104"/>
      <c r="AZ49" s="102"/>
      <c r="BA49" s="103"/>
      <c r="BB49" s="103"/>
      <c r="BC49" s="104"/>
      <c r="BD49" s="19">
        <f>ROUND(ROUND(G45*AG50,0)*(1+AX39),0)+(ROUND(ROUND(S49*AG50,0)*(1+BB39),0))</f>
        <v>666</v>
      </c>
      <c r="BE49" s="41"/>
    </row>
    <row r="50" spans="1:57" s="20" customFormat="1" ht="17.100000000000001" customHeight="1" x14ac:dyDescent="0.15">
      <c r="A50" s="7">
        <v>11</v>
      </c>
      <c r="B50" s="8">
        <v>1530</v>
      </c>
      <c r="C50" s="9" t="s">
        <v>14</v>
      </c>
      <c r="D50" s="76"/>
      <c r="E50" s="76"/>
      <c r="F50" s="76"/>
      <c r="G50" s="76"/>
      <c r="H50" s="79"/>
      <c r="I50" s="79"/>
      <c r="J50" s="79"/>
      <c r="K50" s="15"/>
      <c r="L50" s="15"/>
      <c r="M50" s="15"/>
      <c r="N50" s="2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90"/>
      <c r="Z50" s="130" t="s">
        <v>166</v>
      </c>
      <c r="AA50" s="131"/>
      <c r="AB50" s="131"/>
      <c r="AC50" s="131"/>
      <c r="AD50" s="131"/>
      <c r="AE50" s="131"/>
      <c r="AF50" s="25" t="s">
        <v>720</v>
      </c>
      <c r="AG50" s="158">
        <v>0.7</v>
      </c>
      <c r="AH50" s="159"/>
      <c r="AI50" s="60" t="s">
        <v>796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5" t="s">
        <v>719</v>
      </c>
      <c r="AT50" s="158">
        <v>1</v>
      </c>
      <c r="AU50" s="159"/>
      <c r="AV50" s="102"/>
      <c r="AW50" s="103"/>
      <c r="AX50" s="103"/>
      <c r="AY50" s="104"/>
      <c r="AZ50" s="102"/>
      <c r="BA50" s="103"/>
      <c r="BB50" s="103"/>
      <c r="BC50" s="104"/>
      <c r="BD50" s="19">
        <f>ROUND(ROUND(ROUND(G45*AG50,0)*AT50,0)*(1+AX39),0)+(ROUND(ROUND(ROUND(S49*AG50,0)*AT50,0)*(1+BB39),0))</f>
        <v>666</v>
      </c>
      <c r="BE50" s="41"/>
    </row>
    <row r="51" spans="1:57" s="20" customFormat="1" ht="17.100000000000001" customHeight="1" x14ac:dyDescent="0.15">
      <c r="A51" s="7">
        <v>11</v>
      </c>
      <c r="B51" s="8">
        <v>1531</v>
      </c>
      <c r="C51" s="9" t="s">
        <v>15</v>
      </c>
      <c r="D51" s="76"/>
      <c r="E51" s="76"/>
      <c r="F51" s="76"/>
      <c r="G51" s="76"/>
      <c r="H51" s="79"/>
      <c r="I51" s="79"/>
      <c r="J51" s="79"/>
      <c r="K51" s="15"/>
      <c r="L51" s="15"/>
      <c r="M51" s="15"/>
      <c r="N51" s="15"/>
      <c r="O51" s="180" t="s">
        <v>221</v>
      </c>
      <c r="P51" s="177"/>
      <c r="Q51" s="177"/>
      <c r="R51" s="177"/>
      <c r="S51" s="177"/>
      <c r="T51" s="177"/>
      <c r="U51" s="177"/>
      <c r="V51" s="177"/>
      <c r="W51" s="177"/>
      <c r="X51" s="177"/>
      <c r="Y51" s="72"/>
      <c r="Z51" s="17"/>
      <c r="AA51" s="17"/>
      <c r="AB51" s="17"/>
      <c r="AC51" s="17"/>
      <c r="AD51" s="40"/>
      <c r="AE51" s="40"/>
      <c r="AF51" s="17"/>
      <c r="AG51" s="64"/>
      <c r="AH51" s="6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36"/>
      <c r="AT51" s="56"/>
      <c r="AU51" s="57"/>
      <c r="AV51" s="102"/>
      <c r="AW51" s="103"/>
      <c r="AX51" s="103"/>
      <c r="AY51" s="104"/>
      <c r="AZ51" s="102"/>
      <c r="BA51" s="103"/>
      <c r="BB51" s="103"/>
      <c r="BC51" s="104"/>
      <c r="BD51" s="19">
        <f>ROUND(G45*(1+AX39),0)+(ROUND(S53*(1+BB39),0))</f>
        <v>1063</v>
      </c>
      <c r="BE51" s="41"/>
    </row>
    <row r="52" spans="1:57" s="20" customFormat="1" ht="17.100000000000001" customHeight="1" x14ac:dyDescent="0.15">
      <c r="A52" s="7">
        <v>11</v>
      </c>
      <c r="B52" s="8">
        <v>1532</v>
      </c>
      <c r="C52" s="9" t="s">
        <v>1565</v>
      </c>
      <c r="D52" s="76"/>
      <c r="E52" s="76"/>
      <c r="F52" s="76"/>
      <c r="G52" s="76"/>
      <c r="H52" s="79"/>
      <c r="I52" s="79"/>
      <c r="J52" s="79"/>
      <c r="K52" s="15"/>
      <c r="L52" s="15"/>
      <c r="M52" s="15"/>
      <c r="N52" s="1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68"/>
      <c r="Z52" s="22"/>
      <c r="AA52" s="23"/>
      <c r="AB52" s="23"/>
      <c r="AC52" s="23"/>
      <c r="AD52" s="43"/>
      <c r="AE52" s="43"/>
      <c r="AF52" s="38"/>
      <c r="AG52" s="38"/>
      <c r="AH52" s="83"/>
      <c r="AI52" s="60" t="s">
        <v>796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5" t="s">
        <v>719</v>
      </c>
      <c r="AT52" s="158">
        <v>1</v>
      </c>
      <c r="AU52" s="159"/>
      <c r="AV52" s="102"/>
      <c r="AW52" s="103"/>
      <c r="AX52" s="103"/>
      <c r="AY52" s="104"/>
      <c r="AZ52" s="102"/>
      <c r="BA52" s="103"/>
      <c r="BB52" s="103"/>
      <c r="BC52" s="104"/>
      <c r="BD52" s="19">
        <f>ROUND(ROUND(G45*AT52,0)*(1+AX39),0)+(ROUND(ROUND(S53*AT52,0)*(1+BB39),0))</f>
        <v>1063</v>
      </c>
      <c r="BE52" s="41"/>
    </row>
    <row r="53" spans="1:57" s="20" customFormat="1" ht="17.100000000000001" customHeight="1" x14ac:dyDescent="0.15">
      <c r="A53" s="7">
        <v>11</v>
      </c>
      <c r="B53" s="8">
        <v>1533</v>
      </c>
      <c r="C53" s="9" t="s">
        <v>16</v>
      </c>
      <c r="D53" s="76"/>
      <c r="E53" s="76"/>
      <c r="F53" s="76"/>
      <c r="G53" s="76"/>
      <c r="H53" s="79"/>
      <c r="I53" s="79"/>
      <c r="J53" s="79"/>
      <c r="K53" s="15"/>
      <c r="L53" s="15"/>
      <c r="M53" s="15"/>
      <c r="N53" s="15"/>
      <c r="O53" s="53"/>
      <c r="S53" s="176">
        <v>225</v>
      </c>
      <c r="T53" s="176"/>
      <c r="U53" s="15" t="s">
        <v>731</v>
      </c>
      <c r="W53" s="27"/>
      <c r="X53" s="37"/>
      <c r="Y53" s="37"/>
      <c r="Z53" s="128" t="s">
        <v>165</v>
      </c>
      <c r="AA53" s="129"/>
      <c r="AB53" s="129"/>
      <c r="AC53" s="129"/>
      <c r="AD53" s="129"/>
      <c r="AE53" s="129"/>
      <c r="AF53" s="15"/>
      <c r="AG53" s="27"/>
      <c r="AH53" s="67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36"/>
      <c r="AT53" s="56"/>
      <c r="AU53" s="57"/>
      <c r="AV53" s="102"/>
      <c r="AW53" s="103"/>
      <c r="AX53" s="103"/>
      <c r="AY53" s="104"/>
      <c r="AZ53" s="102"/>
      <c r="BA53" s="103"/>
      <c r="BB53" s="103"/>
      <c r="BC53" s="104"/>
      <c r="BD53" s="19">
        <f>ROUND(ROUND(G45*AG54,0)*(1+AX39),0)+(ROUND(ROUND(S53*AG54,0)*(1+BB39),0))</f>
        <v>745</v>
      </c>
      <c r="BE53" s="41"/>
    </row>
    <row r="54" spans="1:57" s="20" customFormat="1" ht="17.100000000000001" customHeight="1" x14ac:dyDescent="0.15">
      <c r="A54" s="7">
        <v>11</v>
      </c>
      <c r="B54" s="8">
        <v>1534</v>
      </c>
      <c r="C54" s="9" t="s">
        <v>17</v>
      </c>
      <c r="D54" s="77"/>
      <c r="E54" s="78"/>
      <c r="F54" s="78"/>
      <c r="G54" s="78"/>
      <c r="H54" s="80"/>
      <c r="I54" s="80"/>
      <c r="J54" s="80"/>
      <c r="K54" s="23"/>
      <c r="L54" s="23"/>
      <c r="M54" s="23"/>
      <c r="N54" s="24"/>
      <c r="O54" s="84"/>
      <c r="P54" s="81"/>
      <c r="Q54" s="81"/>
      <c r="R54" s="81"/>
      <c r="S54" s="81"/>
      <c r="T54" s="81"/>
      <c r="U54" s="81"/>
      <c r="V54" s="81"/>
      <c r="W54" s="81"/>
      <c r="X54" s="81"/>
      <c r="Y54" s="90"/>
      <c r="Z54" s="130" t="s">
        <v>166</v>
      </c>
      <c r="AA54" s="131"/>
      <c r="AB54" s="131"/>
      <c r="AC54" s="131"/>
      <c r="AD54" s="131"/>
      <c r="AE54" s="131"/>
      <c r="AF54" s="25" t="s">
        <v>720</v>
      </c>
      <c r="AG54" s="158">
        <v>0.7</v>
      </c>
      <c r="AH54" s="159"/>
      <c r="AI54" s="60" t="s">
        <v>796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5" t="s">
        <v>719</v>
      </c>
      <c r="AT54" s="158">
        <v>1</v>
      </c>
      <c r="AU54" s="159"/>
      <c r="AV54" s="102"/>
      <c r="AW54" s="103"/>
      <c r="AX54" s="103"/>
      <c r="AY54" s="104"/>
      <c r="AZ54" s="102"/>
      <c r="BA54" s="103"/>
      <c r="BB54" s="103"/>
      <c r="BC54" s="104"/>
      <c r="BD54" s="19">
        <f>ROUND(ROUND(ROUND(G45*AG54,0)*AT54,0)*(1+AX39),0)+(ROUND(ROUND(ROUND(S53*AG54,0)*AT54,0)*(1+BB39),0))</f>
        <v>745</v>
      </c>
      <c r="BE54" s="41"/>
    </row>
    <row r="55" spans="1:57" s="20" customFormat="1" ht="17.100000000000001" customHeight="1" x14ac:dyDescent="0.15">
      <c r="A55" s="7">
        <v>11</v>
      </c>
      <c r="B55" s="8">
        <v>1535</v>
      </c>
      <c r="C55" s="9" t="s">
        <v>18</v>
      </c>
      <c r="D55" s="160" t="s">
        <v>197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6"/>
      <c r="O55" s="180" t="s">
        <v>219</v>
      </c>
      <c r="P55" s="177"/>
      <c r="Q55" s="177"/>
      <c r="R55" s="177"/>
      <c r="S55" s="177"/>
      <c r="T55" s="177"/>
      <c r="U55" s="177"/>
      <c r="V55" s="177"/>
      <c r="W55" s="177"/>
      <c r="X55" s="177"/>
      <c r="Y55" s="72"/>
      <c r="Z55" s="17"/>
      <c r="AA55" s="17"/>
      <c r="AB55" s="17"/>
      <c r="AC55" s="17"/>
      <c r="AD55" s="40"/>
      <c r="AE55" s="40"/>
      <c r="AF55" s="17"/>
      <c r="AG55" s="64"/>
      <c r="AH55" s="6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36"/>
      <c r="AT55" s="56"/>
      <c r="AU55" s="57"/>
      <c r="AV55" s="102"/>
      <c r="AW55" s="103"/>
      <c r="AX55" s="103"/>
      <c r="AY55" s="104"/>
      <c r="AZ55" s="102"/>
      <c r="BA55" s="103"/>
      <c r="BB55" s="103"/>
      <c r="BC55" s="104"/>
      <c r="BD55" s="19">
        <f>ROUND(G57*(1+AX39),0)+(ROUND(S57*(1+BB39),0))</f>
        <v>932</v>
      </c>
      <c r="BE55" s="41"/>
    </row>
    <row r="56" spans="1:57" s="20" customFormat="1" ht="17.100000000000001" customHeight="1" x14ac:dyDescent="0.15">
      <c r="A56" s="7">
        <v>11</v>
      </c>
      <c r="B56" s="8">
        <v>1536</v>
      </c>
      <c r="C56" s="9" t="s">
        <v>1566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51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68"/>
      <c r="Z56" s="22"/>
      <c r="AA56" s="23"/>
      <c r="AB56" s="23"/>
      <c r="AC56" s="23"/>
      <c r="AD56" s="43"/>
      <c r="AE56" s="43"/>
      <c r="AF56" s="38"/>
      <c r="AG56" s="38"/>
      <c r="AH56" s="83"/>
      <c r="AI56" s="60" t="s">
        <v>796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5" t="s">
        <v>719</v>
      </c>
      <c r="AT56" s="158">
        <v>1</v>
      </c>
      <c r="AU56" s="159"/>
      <c r="AV56" s="102"/>
      <c r="AW56" s="103"/>
      <c r="AX56" s="103"/>
      <c r="AY56" s="104"/>
      <c r="AZ56" s="102"/>
      <c r="BA56" s="103"/>
      <c r="BB56" s="103"/>
      <c r="BC56" s="104"/>
      <c r="BD56" s="19">
        <f>ROUND(ROUND(G57*AT56,0)*(1+AX39),0)+(ROUND(ROUND(S57*AT56,0)*(1+BB39),0))</f>
        <v>932</v>
      </c>
      <c r="BE56" s="41"/>
    </row>
    <row r="57" spans="1:57" s="20" customFormat="1" ht="17.100000000000001" customHeight="1" x14ac:dyDescent="0.15">
      <c r="A57" s="7">
        <v>11</v>
      </c>
      <c r="B57" s="8">
        <v>1537</v>
      </c>
      <c r="C57" s="9" t="s">
        <v>19</v>
      </c>
      <c r="D57" s="75"/>
      <c r="E57" s="76"/>
      <c r="G57" s="176">
        <v>655</v>
      </c>
      <c r="H57" s="176"/>
      <c r="I57" s="15" t="s">
        <v>731</v>
      </c>
      <c r="J57" s="15"/>
      <c r="K57" s="27"/>
      <c r="L57" s="37"/>
      <c r="M57" s="37"/>
      <c r="N57" s="51"/>
      <c r="S57" s="176">
        <v>75</v>
      </c>
      <c r="T57" s="176"/>
      <c r="U57" s="15" t="s">
        <v>731</v>
      </c>
      <c r="W57" s="27"/>
      <c r="X57" s="37"/>
      <c r="Y57" s="37"/>
      <c r="Z57" s="128" t="s">
        <v>165</v>
      </c>
      <c r="AA57" s="129"/>
      <c r="AB57" s="129"/>
      <c r="AC57" s="129"/>
      <c r="AD57" s="129"/>
      <c r="AE57" s="129"/>
      <c r="AF57" s="15"/>
      <c r="AG57" s="27"/>
      <c r="AH57" s="67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36"/>
      <c r="AT57" s="56"/>
      <c r="AU57" s="57"/>
      <c r="AV57" s="102"/>
      <c r="AW57" s="103"/>
      <c r="AX57" s="103"/>
      <c r="AY57" s="104"/>
      <c r="AZ57" s="102"/>
      <c r="BA57" s="103"/>
      <c r="BB57" s="103"/>
      <c r="BC57" s="104"/>
      <c r="BD57" s="19">
        <f>ROUND(ROUND(G57*AG58,0)*(1+AX39),0)+(ROUND(ROUND(S57*AG58,0)*(1+BB39),0))</f>
        <v>654</v>
      </c>
      <c r="BE57" s="41"/>
    </row>
    <row r="58" spans="1:57" s="20" customFormat="1" ht="17.100000000000001" customHeight="1" x14ac:dyDescent="0.15">
      <c r="A58" s="7">
        <v>11</v>
      </c>
      <c r="B58" s="8">
        <v>1538</v>
      </c>
      <c r="C58" s="9" t="s">
        <v>675</v>
      </c>
      <c r="D58" s="75"/>
      <c r="E58" s="76"/>
      <c r="F58" s="76"/>
      <c r="M58" s="90"/>
      <c r="N58" s="2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90"/>
      <c r="Z58" s="130" t="s">
        <v>166</v>
      </c>
      <c r="AA58" s="131"/>
      <c r="AB58" s="131"/>
      <c r="AC58" s="131"/>
      <c r="AD58" s="131"/>
      <c r="AE58" s="131"/>
      <c r="AF58" s="25" t="s">
        <v>720</v>
      </c>
      <c r="AG58" s="158">
        <v>0.7</v>
      </c>
      <c r="AH58" s="159"/>
      <c r="AI58" s="60" t="s">
        <v>796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5" t="s">
        <v>719</v>
      </c>
      <c r="AT58" s="158">
        <v>1</v>
      </c>
      <c r="AU58" s="159"/>
      <c r="AV58" s="102"/>
      <c r="AW58" s="103"/>
      <c r="AX58" s="103"/>
      <c r="AY58" s="104"/>
      <c r="AZ58" s="102"/>
      <c r="BA58" s="103"/>
      <c r="BB58" s="103"/>
      <c r="BC58" s="104"/>
      <c r="BD58" s="19">
        <f>ROUND(ROUND(ROUND(G57*AG58,0)*AT58,0)*(1+AX39),0)+(ROUND(ROUND(ROUND(S57*AG58,0)*AT58,0)*(1+BB39),0))</f>
        <v>654</v>
      </c>
      <c r="BE58" s="41"/>
    </row>
    <row r="59" spans="1:57" s="20" customFormat="1" ht="17.100000000000001" customHeight="1" x14ac:dyDescent="0.15">
      <c r="A59" s="7">
        <v>11</v>
      </c>
      <c r="B59" s="8">
        <v>1539</v>
      </c>
      <c r="C59" s="9" t="s">
        <v>676</v>
      </c>
      <c r="D59" s="75"/>
      <c r="E59" s="76"/>
      <c r="F59" s="76"/>
      <c r="G59" s="76"/>
      <c r="H59" s="79"/>
      <c r="I59" s="79"/>
      <c r="J59" s="79"/>
      <c r="K59" s="15"/>
      <c r="L59" s="15"/>
      <c r="M59" s="15"/>
      <c r="N59" s="21"/>
      <c r="O59" s="180" t="s">
        <v>220</v>
      </c>
      <c r="P59" s="177"/>
      <c r="Q59" s="177"/>
      <c r="R59" s="177"/>
      <c r="S59" s="177"/>
      <c r="T59" s="177"/>
      <c r="U59" s="177"/>
      <c r="V59" s="177"/>
      <c r="W59" s="177"/>
      <c r="X59" s="177"/>
      <c r="Y59" s="72"/>
      <c r="Z59" s="17"/>
      <c r="AA59" s="17"/>
      <c r="AB59" s="17"/>
      <c r="AC59" s="17"/>
      <c r="AD59" s="40"/>
      <c r="AE59" s="40"/>
      <c r="AF59" s="17"/>
      <c r="AG59" s="64"/>
      <c r="AH59" s="65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6"/>
      <c r="AT59" s="56"/>
      <c r="AU59" s="57"/>
      <c r="AV59" s="102"/>
      <c r="AW59" s="103"/>
      <c r="AX59" s="103"/>
      <c r="AY59" s="104"/>
      <c r="AZ59" s="102"/>
      <c r="BA59" s="103"/>
      <c r="BB59" s="103"/>
      <c r="BC59" s="104"/>
      <c r="BD59" s="19">
        <f>ROUND(G57*(1+AX39),0)+(ROUND(S61*(1+BB39),0))</f>
        <v>1044</v>
      </c>
      <c r="BE59" s="41"/>
    </row>
    <row r="60" spans="1:57" s="20" customFormat="1" ht="17.100000000000001" customHeight="1" x14ac:dyDescent="0.15">
      <c r="A60" s="7">
        <v>11</v>
      </c>
      <c r="B60" s="8">
        <v>1540</v>
      </c>
      <c r="C60" s="9" t="s">
        <v>69</v>
      </c>
      <c r="D60" s="76"/>
      <c r="E60" s="76"/>
      <c r="F60" s="76"/>
      <c r="G60" s="76"/>
      <c r="H60" s="79"/>
      <c r="I60" s="79"/>
      <c r="J60" s="79"/>
      <c r="K60" s="15"/>
      <c r="L60" s="15"/>
      <c r="M60" s="15"/>
      <c r="N60" s="21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68"/>
      <c r="Z60" s="22"/>
      <c r="AA60" s="23"/>
      <c r="AB60" s="23"/>
      <c r="AC60" s="23"/>
      <c r="AD60" s="43"/>
      <c r="AE60" s="43"/>
      <c r="AF60" s="38"/>
      <c r="AG60" s="38"/>
      <c r="AH60" s="83"/>
      <c r="AI60" s="60" t="s">
        <v>796</v>
      </c>
      <c r="AJ60" s="23"/>
      <c r="AK60" s="23"/>
      <c r="AL60" s="23"/>
      <c r="AM60" s="23"/>
      <c r="AN60" s="23"/>
      <c r="AO60" s="23"/>
      <c r="AP60" s="23"/>
      <c r="AQ60" s="23"/>
      <c r="AR60" s="23"/>
      <c r="AS60" s="25" t="s">
        <v>719</v>
      </c>
      <c r="AT60" s="158">
        <v>1</v>
      </c>
      <c r="AU60" s="159"/>
      <c r="AV60" s="102"/>
      <c r="AW60" s="103"/>
      <c r="AX60" s="103"/>
      <c r="AY60" s="104"/>
      <c r="AZ60" s="102"/>
      <c r="BA60" s="103"/>
      <c r="BB60" s="103"/>
      <c r="BC60" s="104"/>
      <c r="BD60" s="19">
        <f>ROUND(ROUND(G57*AT60,0)*(1+AX39),0)+(ROUND(ROUND(S61*AT60,0)*(1+BB39),0))</f>
        <v>1044</v>
      </c>
      <c r="BE60" s="41"/>
    </row>
    <row r="61" spans="1:57" s="20" customFormat="1" ht="17.100000000000001" customHeight="1" x14ac:dyDescent="0.15">
      <c r="A61" s="7">
        <v>11</v>
      </c>
      <c r="B61" s="8">
        <v>1541</v>
      </c>
      <c r="C61" s="9" t="s">
        <v>677</v>
      </c>
      <c r="D61" s="76"/>
      <c r="E61" s="76"/>
      <c r="F61" s="76"/>
      <c r="G61" s="76"/>
      <c r="H61" s="79"/>
      <c r="I61" s="79"/>
      <c r="J61" s="79"/>
      <c r="K61" s="15"/>
      <c r="L61" s="15"/>
      <c r="M61" s="15"/>
      <c r="N61" s="21"/>
      <c r="S61" s="176">
        <v>150</v>
      </c>
      <c r="T61" s="176"/>
      <c r="U61" s="15" t="s">
        <v>731</v>
      </c>
      <c r="W61" s="27"/>
      <c r="X61" s="37"/>
      <c r="Y61" s="37"/>
      <c r="Z61" s="128" t="s">
        <v>165</v>
      </c>
      <c r="AA61" s="129"/>
      <c r="AB61" s="129"/>
      <c r="AC61" s="129"/>
      <c r="AD61" s="129"/>
      <c r="AE61" s="129"/>
      <c r="AF61" s="15"/>
      <c r="AG61" s="27"/>
      <c r="AH61" s="67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6"/>
      <c r="AT61" s="56"/>
      <c r="AU61" s="57"/>
      <c r="AV61" s="102"/>
      <c r="AW61" s="103"/>
      <c r="AX61" s="103"/>
      <c r="AY61" s="104"/>
      <c r="AZ61" s="102"/>
      <c r="BA61" s="103"/>
      <c r="BB61" s="103"/>
      <c r="BC61" s="104"/>
      <c r="BD61" s="19">
        <f>ROUND(ROUND(G57*AG62,0)*(1+AX39),0)+(ROUND(ROUND(S61*AG62,0)*(1+BB39),0))</f>
        <v>732</v>
      </c>
      <c r="BE61" s="41"/>
    </row>
    <row r="62" spans="1:57" s="20" customFormat="1" ht="17.100000000000001" customHeight="1" x14ac:dyDescent="0.15">
      <c r="A62" s="7">
        <v>11</v>
      </c>
      <c r="B62" s="8">
        <v>1542</v>
      </c>
      <c r="C62" s="9" t="s">
        <v>678</v>
      </c>
      <c r="D62" s="77"/>
      <c r="E62" s="78"/>
      <c r="F62" s="78"/>
      <c r="G62" s="78"/>
      <c r="H62" s="80"/>
      <c r="I62" s="80"/>
      <c r="J62" s="80"/>
      <c r="K62" s="23"/>
      <c r="L62" s="23"/>
      <c r="M62" s="23"/>
      <c r="N62" s="24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90"/>
      <c r="Z62" s="130" t="s">
        <v>166</v>
      </c>
      <c r="AA62" s="131"/>
      <c r="AB62" s="131"/>
      <c r="AC62" s="131"/>
      <c r="AD62" s="131"/>
      <c r="AE62" s="131"/>
      <c r="AF62" s="25" t="s">
        <v>720</v>
      </c>
      <c r="AG62" s="158">
        <v>0.7</v>
      </c>
      <c r="AH62" s="159"/>
      <c r="AI62" s="60" t="s">
        <v>796</v>
      </c>
      <c r="AJ62" s="23"/>
      <c r="AK62" s="23"/>
      <c r="AL62" s="23"/>
      <c r="AM62" s="23"/>
      <c r="AN62" s="23"/>
      <c r="AO62" s="23"/>
      <c r="AP62" s="23"/>
      <c r="AQ62" s="23"/>
      <c r="AR62" s="23"/>
      <c r="AS62" s="25" t="s">
        <v>719</v>
      </c>
      <c r="AT62" s="158">
        <v>1</v>
      </c>
      <c r="AU62" s="159"/>
      <c r="AV62" s="102"/>
      <c r="AW62" s="103"/>
      <c r="AX62" s="103"/>
      <c r="AY62" s="104"/>
      <c r="AZ62" s="102"/>
      <c r="BA62" s="103"/>
      <c r="BB62" s="103"/>
      <c r="BC62" s="104"/>
      <c r="BD62" s="19">
        <f>ROUND(ROUND(ROUND(G57*AG62,0)*AT62,0)*(1+AX39),0)+(ROUND(ROUND(ROUND(S61*AG62,0)*AT62,0)*(1+BB39),0))</f>
        <v>732</v>
      </c>
      <c r="BE62" s="41"/>
    </row>
    <row r="63" spans="1:57" s="20" customFormat="1" ht="17.100000000000001" customHeight="1" x14ac:dyDescent="0.15">
      <c r="A63" s="7">
        <v>11</v>
      </c>
      <c r="B63" s="8">
        <v>1543</v>
      </c>
      <c r="C63" s="9" t="s">
        <v>679</v>
      </c>
      <c r="D63" s="160" t="s">
        <v>198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6"/>
      <c r="O63" s="180" t="s">
        <v>219</v>
      </c>
      <c r="P63" s="177"/>
      <c r="Q63" s="177"/>
      <c r="R63" s="177"/>
      <c r="S63" s="177"/>
      <c r="T63" s="177"/>
      <c r="U63" s="177"/>
      <c r="V63" s="177"/>
      <c r="W63" s="177"/>
      <c r="X63" s="177"/>
      <c r="Y63" s="72"/>
      <c r="Z63" s="17"/>
      <c r="AA63" s="17"/>
      <c r="AB63" s="17"/>
      <c r="AC63" s="17"/>
      <c r="AD63" s="40"/>
      <c r="AE63" s="40"/>
      <c r="AF63" s="17"/>
      <c r="AG63" s="64"/>
      <c r="AH63" s="6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6"/>
      <c r="AT63" s="56"/>
      <c r="AU63" s="57"/>
      <c r="AV63" s="102"/>
      <c r="AW63" s="103"/>
      <c r="AX63" s="103"/>
      <c r="AY63" s="104"/>
      <c r="AZ63" s="102"/>
      <c r="BA63" s="103"/>
      <c r="BB63" s="103"/>
      <c r="BC63" s="104"/>
      <c r="BD63" s="19">
        <f>ROUND(G65*(1+AX39),0)+(ROUND(S65*(1+BB39),0))</f>
        <v>1026</v>
      </c>
      <c r="BE63" s="41"/>
    </row>
    <row r="64" spans="1:57" s="20" customFormat="1" ht="17.100000000000001" customHeight="1" x14ac:dyDescent="0.15">
      <c r="A64" s="7">
        <v>11</v>
      </c>
      <c r="B64" s="8">
        <v>1544</v>
      </c>
      <c r="C64" s="9" t="s">
        <v>70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51"/>
      <c r="O64" s="178"/>
      <c r="P64" s="179"/>
      <c r="Q64" s="179"/>
      <c r="R64" s="179"/>
      <c r="S64" s="179"/>
      <c r="T64" s="179"/>
      <c r="U64" s="179"/>
      <c r="V64" s="179"/>
      <c r="W64" s="179"/>
      <c r="X64" s="179"/>
      <c r="Y64" s="68"/>
      <c r="Z64" s="22"/>
      <c r="AA64" s="23"/>
      <c r="AB64" s="23"/>
      <c r="AC64" s="23"/>
      <c r="AD64" s="43"/>
      <c r="AE64" s="43"/>
      <c r="AF64" s="38"/>
      <c r="AG64" s="38"/>
      <c r="AH64" s="83"/>
      <c r="AI64" s="60" t="s">
        <v>796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5" t="s">
        <v>719</v>
      </c>
      <c r="AT64" s="158">
        <v>1</v>
      </c>
      <c r="AU64" s="159"/>
      <c r="AV64" s="102"/>
      <c r="AW64" s="103"/>
      <c r="AX64" s="103"/>
      <c r="AY64" s="104"/>
      <c r="AZ64" s="102"/>
      <c r="BA64" s="103"/>
      <c r="BB64" s="103"/>
      <c r="BC64" s="104"/>
      <c r="BD64" s="19">
        <f>ROUND(ROUND(G65*AT64,0)*(1+AX39),0)+(ROUND(ROUND(S65*AT64,0)*(1+BB39),0))</f>
        <v>1026</v>
      </c>
      <c r="BE64" s="41"/>
    </row>
    <row r="65" spans="1:57" s="20" customFormat="1" ht="17.100000000000001" customHeight="1" x14ac:dyDescent="0.15">
      <c r="A65" s="7">
        <v>11</v>
      </c>
      <c r="B65" s="8">
        <v>1545</v>
      </c>
      <c r="C65" s="9" t="s">
        <v>1554</v>
      </c>
      <c r="D65" s="75"/>
      <c r="E65" s="76"/>
      <c r="G65" s="176">
        <v>730</v>
      </c>
      <c r="H65" s="176"/>
      <c r="I65" s="15" t="s">
        <v>731</v>
      </c>
      <c r="J65" s="15"/>
      <c r="K65" s="27"/>
      <c r="L65" s="37"/>
      <c r="M65" s="37"/>
      <c r="N65" s="51"/>
      <c r="S65" s="176">
        <v>75</v>
      </c>
      <c r="T65" s="176"/>
      <c r="U65" s="15" t="s">
        <v>731</v>
      </c>
      <c r="W65" s="27"/>
      <c r="X65" s="37"/>
      <c r="Y65" s="37"/>
      <c r="Z65" s="128" t="s">
        <v>165</v>
      </c>
      <c r="AA65" s="129"/>
      <c r="AB65" s="129"/>
      <c r="AC65" s="129"/>
      <c r="AD65" s="129"/>
      <c r="AE65" s="129"/>
      <c r="AF65" s="15"/>
      <c r="AG65" s="27"/>
      <c r="AH65" s="67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36"/>
      <c r="AT65" s="56"/>
      <c r="AU65" s="57"/>
      <c r="AV65" s="102"/>
      <c r="AW65" s="103"/>
      <c r="AX65" s="103"/>
      <c r="AY65" s="104"/>
      <c r="AZ65" s="102"/>
      <c r="BA65" s="103"/>
      <c r="BB65" s="103"/>
      <c r="BC65" s="104"/>
      <c r="BD65" s="19">
        <f>ROUND(ROUND(G65*AG66,0)*(1+AX39),0)+(ROUND(ROUND(S65*AG66,0)*(1+BB39),0))</f>
        <v>719</v>
      </c>
      <c r="BE65" s="41"/>
    </row>
    <row r="66" spans="1:57" s="20" customFormat="1" ht="17.100000000000001" customHeight="1" x14ac:dyDescent="0.15">
      <c r="A66" s="7">
        <v>11</v>
      </c>
      <c r="B66" s="8">
        <v>1546</v>
      </c>
      <c r="C66" s="9" t="s">
        <v>1555</v>
      </c>
      <c r="D66" s="77"/>
      <c r="E66" s="78"/>
      <c r="F66" s="78"/>
      <c r="G66" s="38"/>
      <c r="H66" s="38"/>
      <c r="I66" s="38"/>
      <c r="J66" s="38"/>
      <c r="K66" s="38"/>
      <c r="L66" s="38"/>
      <c r="M66" s="25"/>
      <c r="N66" s="24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91"/>
      <c r="Z66" s="130" t="s">
        <v>166</v>
      </c>
      <c r="AA66" s="131"/>
      <c r="AB66" s="131"/>
      <c r="AC66" s="131"/>
      <c r="AD66" s="131"/>
      <c r="AE66" s="131"/>
      <c r="AF66" s="25" t="s">
        <v>720</v>
      </c>
      <c r="AG66" s="158">
        <v>0.7</v>
      </c>
      <c r="AH66" s="159"/>
      <c r="AI66" s="60" t="s">
        <v>796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5" t="s">
        <v>719</v>
      </c>
      <c r="AT66" s="158">
        <v>1</v>
      </c>
      <c r="AU66" s="159"/>
      <c r="AV66" s="105"/>
      <c r="AW66" s="106"/>
      <c r="AX66" s="106"/>
      <c r="AY66" s="107"/>
      <c r="AZ66" s="105"/>
      <c r="BA66" s="106"/>
      <c r="BB66" s="106"/>
      <c r="BC66" s="107"/>
      <c r="BD66" s="26">
        <f>ROUND(ROUND(ROUND(G65*AG66,0)*AT66,0)*(1+AX39),0)+(ROUND(ROUND(ROUND(S65*AG66,0)*AT66,0)*(1+BB39),0))</f>
        <v>719</v>
      </c>
      <c r="BE66" s="58"/>
    </row>
    <row r="67" spans="1:57" ht="17.100000000000001" customHeight="1" x14ac:dyDescent="0.15">
      <c r="A67" s="1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AV67" s="100"/>
      <c r="AW67" s="100"/>
      <c r="AX67" s="100"/>
      <c r="AY67" s="100"/>
      <c r="AZ67" s="100"/>
      <c r="BA67" s="100"/>
      <c r="BB67" s="100"/>
      <c r="BC67" s="100"/>
    </row>
    <row r="68" spans="1:57" ht="17.100000000000001" customHeight="1" x14ac:dyDescent="0.15">
      <c r="A68" s="1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AV68" s="103"/>
      <c r="AW68" s="103"/>
      <c r="AX68" s="103"/>
      <c r="AY68" s="103"/>
      <c r="AZ68" s="103"/>
      <c r="BA68" s="103"/>
      <c r="BB68" s="103"/>
      <c r="BC68" s="103"/>
    </row>
    <row r="69" spans="1:57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15"/>
      <c r="J69" s="44"/>
      <c r="K69" s="15"/>
      <c r="L69" s="15"/>
      <c r="M69" s="15"/>
      <c r="N69" s="1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15"/>
      <c r="AA69" s="15"/>
      <c r="AB69" s="15"/>
      <c r="AC69" s="15"/>
      <c r="AD69" s="15"/>
      <c r="AE69" s="27"/>
      <c r="AF69" s="15"/>
      <c r="AG69" s="37"/>
      <c r="AH69" s="42"/>
      <c r="AI69" s="15"/>
      <c r="AJ69" s="15"/>
      <c r="AK69" s="15"/>
      <c r="AL69" s="37"/>
      <c r="AM69" s="42"/>
      <c r="AN69" s="45"/>
      <c r="AO69" s="45"/>
      <c r="AP69" s="45"/>
      <c r="AQ69" s="45"/>
      <c r="AR69" s="45"/>
      <c r="AS69" s="45"/>
      <c r="AT69" s="45"/>
      <c r="AU69" s="45"/>
      <c r="AV69" s="103"/>
      <c r="AW69" s="103"/>
      <c r="AX69" s="103"/>
      <c r="AY69" s="103"/>
      <c r="AZ69" s="103"/>
      <c r="BA69" s="103"/>
      <c r="BB69" s="103"/>
      <c r="BC69" s="103"/>
      <c r="BD69" s="46"/>
      <c r="BE69" s="34"/>
    </row>
    <row r="70" spans="1:57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5"/>
      <c r="AA70" s="15"/>
      <c r="AB70" s="15"/>
      <c r="AC70" s="15"/>
      <c r="AD70" s="15"/>
      <c r="AE70" s="27"/>
      <c r="AF70" s="15"/>
      <c r="AG70" s="27"/>
      <c r="AH70" s="42"/>
      <c r="AI70" s="15"/>
      <c r="AJ70" s="15"/>
      <c r="AK70" s="15"/>
      <c r="AL70" s="37"/>
      <c r="AM70" s="42"/>
      <c r="AN70" s="45"/>
      <c r="AO70" s="45"/>
      <c r="AP70" s="45"/>
      <c r="AQ70" s="45"/>
      <c r="AR70" s="45"/>
      <c r="AS70" s="45"/>
      <c r="AT70" s="45"/>
      <c r="AU70" s="45"/>
      <c r="AV70" s="103"/>
      <c r="AW70" s="103"/>
      <c r="AX70" s="103"/>
      <c r="AY70" s="103"/>
      <c r="AZ70" s="103"/>
      <c r="BA70" s="103"/>
      <c r="BB70" s="103"/>
      <c r="BC70" s="103"/>
      <c r="BD70" s="46"/>
      <c r="BE70" s="34"/>
    </row>
    <row r="71" spans="1:57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5"/>
      <c r="AA71" s="15"/>
      <c r="AB71" s="15"/>
      <c r="AC71" s="15"/>
      <c r="AD71" s="15"/>
      <c r="AE71" s="27"/>
      <c r="AF71" s="15"/>
      <c r="AG71" s="27"/>
      <c r="AH71" s="42"/>
      <c r="AI71" s="15"/>
      <c r="AJ71" s="15"/>
      <c r="AK71" s="15"/>
      <c r="AL71" s="14"/>
      <c r="AM71" s="14"/>
      <c r="AN71" s="15"/>
      <c r="AO71" s="15"/>
      <c r="AP71" s="15"/>
      <c r="AQ71" s="15"/>
      <c r="AR71" s="15"/>
      <c r="AS71" s="15"/>
      <c r="AT71" s="15"/>
      <c r="AU71" s="15"/>
      <c r="AV71" s="10"/>
      <c r="AW71" s="10"/>
      <c r="AX71" s="10"/>
      <c r="AY71" s="10"/>
      <c r="AZ71" s="10"/>
      <c r="BA71" s="10"/>
      <c r="BB71" s="10"/>
      <c r="BC71" s="10"/>
      <c r="BD71" s="46"/>
      <c r="BE71" s="34"/>
    </row>
    <row r="72" spans="1:57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15"/>
      <c r="AA72" s="15"/>
      <c r="AB72" s="15"/>
      <c r="AC72" s="15"/>
      <c r="AD72" s="47"/>
      <c r="AE72" s="48"/>
      <c r="AF72" s="34"/>
      <c r="AG72" s="48"/>
      <c r="AH72" s="42"/>
      <c r="AI72" s="15"/>
      <c r="AJ72" s="15"/>
      <c r="AK72" s="15"/>
      <c r="AL72" s="37"/>
      <c r="AM72" s="42"/>
      <c r="AN72" s="45"/>
      <c r="AO72" s="45"/>
      <c r="AP72" s="45"/>
      <c r="AQ72" s="45"/>
      <c r="AR72" s="45"/>
      <c r="AS72" s="45"/>
      <c r="AT72" s="45"/>
      <c r="AU72" s="45"/>
      <c r="AV72" s="10"/>
      <c r="AW72" s="10"/>
      <c r="AX72" s="10"/>
      <c r="AY72" s="10"/>
      <c r="AZ72" s="10"/>
      <c r="BA72" s="10"/>
      <c r="BB72" s="10"/>
      <c r="BC72" s="10"/>
      <c r="BD72" s="46"/>
      <c r="BE72" s="34"/>
    </row>
    <row r="73" spans="1:57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15"/>
      <c r="AA73" s="15"/>
      <c r="AB73" s="15"/>
      <c r="AC73" s="15"/>
      <c r="AD73" s="27"/>
      <c r="AE73" s="49"/>
      <c r="AF73" s="15"/>
      <c r="AG73" s="27"/>
      <c r="AH73" s="42"/>
      <c r="AI73" s="15"/>
      <c r="AJ73" s="15"/>
      <c r="AK73" s="15"/>
      <c r="AL73" s="37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/>
      <c r="BE73" s="34"/>
    </row>
    <row r="74" spans="1:57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15"/>
      <c r="AA74" s="15"/>
      <c r="AB74" s="15"/>
      <c r="AC74" s="15"/>
      <c r="AD74" s="15"/>
      <c r="AE74" s="27"/>
      <c r="AF74" s="15"/>
      <c r="AG74" s="27"/>
      <c r="AH74" s="42"/>
      <c r="AI74" s="15"/>
      <c r="AJ74" s="15"/>
      <c r="AK74" s="15"/>
      <c r="AL74" s="14"/>
      <c r="AM74" s="14"/>
      <c r="AN74" s="15"/>
      <c r="AO74" s="15"/>
      <c r="AP74" s="15"/>
      <c r="AQ74" s="15"/>
      <c r="AR74" s="15"/>
      <c r="AS74" s="15"/>
      <c r="AT74" s="15"/>
      <c r="AU74" s="15"/>
      <c r="AV74" s="45"/>
      <c r="AW74" s="45"/>
      <c r="AX74" s="45"/>
      <c r="AY74" s="45"/>
      <c r="AZ74" s="45"/>
      <c r="BA74" s="45"/>
      <c r="BB74" s="45"/>
      <c r="BC74" s="45"/>
      <c r="BD74" s="46"/>
      <c r="BE74" s="34"/>
    </row>
    <row r="75" spans="1:57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5"/>
      <c r="AA75" s="15"/>
      <c r="AB75" s="15"/>
      <c r="AC75" s="15"/>
      <c r="AD75" s="15"/>
      <c r="AE75" s="27"/>
      <c r="AF75" s="15"/>
      <c r="AG75" s="37"/>
      <c r="AH75" s="42"/>
      <c r="AI75" s="15"/>
      <c r="AJ75" s="15"/>
      <c r="AK75" s="15"/>
      <c r="AL75" s="37"/>
      <c r="AM75" s="42"/>
      <c r="AN75" s="45"/>
      <c r="AO75" s="45"/>
      <c r="AP75" s="45"/>
      <c r="AQ75" s="45"/>
      <c r="AR75" s="45"/>
      <c r="AS75" s="45"/>
      <c r="AT75" s="45"/>
      <c r="AU75" s="45"/>
      <c r="AV75" s="15"/>
      <c r="AW75" s="15"/>
      <c r="AX75" s="15"/>
      <c r="AY75" s="15"/>
      <c r="AZ75" s="15"/>
      <c r="BA75" s="15"/>
      <c r="BB75" s="15"/>
      <c r="BC75" s="15"/>
      <c r="BD75" s="46"/>
      <c r="BE75" s="34"/>
    </row>
    <row r="76" spans="1:57" ht="17.100000000000001" customHeight="1" x14ac:dyDescent="0.15"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AV76" s="45"/>
      <c r="AW76" s="45"/>
      <c r="AX76" s="45"/>
      <c r="AY76" s="45"/>
      <c r="AZ76" s="45"/>
      <c r="BA76" s="45"/>
      <c r="BB76" s="45"/>
      <c r="BC76" s="45"/>
    </row>
    <row r="77" spans="1:57" ht="17.100000000000001" customHeight="1" x14ac:dyDescent="0.15"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AV77" s="45"/>
      <c r="AW77" s="45"/>
      <c r="AX77" s="45"/>
      <c r="AY77" s="45"/>
      <c r="AZ77" s="45"/>
      <c r="BA77" s="45"/>
      <c r="BB77" s="45"/>
      <c r="BC77" s="45"/>
    </row>
    <row r="78" spans="1:57" ht="17.100000000000001" customHeight="1" x14ac:dyDescent="0.15"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AV78" s="15"/>
      <c r="AW78" s="15"/>
      <c r="AX78" s="15"/>
      <c r="AY78" s="15"/>
      <c r="AZ78" s="15"/>
      <c r="BA78" s="15"/>
      <c r="BB78" s="15"/>
      <c r="BC78" s="15"/>
    </row>
    <row r="79" spans="1:57" ht="17.100000000000001" customHeight="1" x14ac:dyDescent="0.15"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AV79" s="45"/>
      <c r="AW79" s="45"/>
      <c r="AX79" s="45"/>
      <c r="AY79" s="45"/>
      <c r="AZ79" s="45"/>
      <c r="BA79" s="45"/>
      <c r="BB79" s="45"/>
      <c r="BC79" s="45"/>
    </row>
    <row r="80" spans="1:57" ht="17.100000000000001" customHeight="1" x14ac:dyDescent="0.15"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5:25" ht="17.100000000000001" customHeight="1" x14ac:dyDescent="0.1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5:25" ht="17.100000000000001" customHeight="1" x14ac:dyDescent="0.15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5:25" ht="17.100000000000001" customHeight="1" x14ac:dyDescent="0.15"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</sheetData>
  <sheetProtection password="CB5D" sheet="1" objects="1" scenarios="1"/>
  <mergeCells count="90">
    <mergeCell ref="S21:T21"/>
    <mergeCell ref="O47:X48"/>
    <mergeCell ref="O51:X52"/>
    <mergeCell ref="O55:X56"/>
    <mergeCell ref="D55:M56"/>
    <mergeCell ref="AT16:AU16"/>
    <mergeCell ref="D7:M8"/>
    <mergeCell ref="D27:M28"/>
    <mergeCell ref="O7:X8"/>
    <mergeCell ref="O11:X12"/>
    <mergeCell ref="O15:X16"/>
    <mergeCell ref="O19:X20"/>
    <mergeCell ref="O23:X24"/>
    <mergeCell ref="O27:X28"/>
    <mergeCell ref="S17:T17"/>
    <mergeCell ref="AT48:AU48"/>
    <mergeCell ref="AG50:AH50"/>
    <mergeCell ref="AV37:AY38"/>
    <mergeCell ref="AZ37:BC38"/>
    <mergeCell ref="AG30:AH30"/>
    <mergeCell ref="AB5:AE5"/>
    <mergeCell ref="AG18:AH18"/>
    <mergeCell ref="AT18:AU18"/>
    <mergeCell ref="AT8:AU8"/>
    <mergeCell ref="AT10:AU10"/>
    <mergeCell ref="S65:T65"/>
    <mergeCell ref="S61:T61"/>
    <mergeCell ref="AT52:AU52"/>
    <mergeCell ref="S53:T53"/>
    <mergeCell ref="AG54:AH54"/>
    <mergeCell ref="AT54:AU54"/>
    <mergeCell ref="S25:T25"/>
    <mergeCell ref="O31:X32"/>
    <mergeCell ref="O35:X36"/>
    <mergeCell ref="O39:X40"/>
    <mergeCell ref="AX39:AY39"/>
    <mergeCell ref="BB39:BC39"/>
    <mergeCell ref="G65:H65"/>
    <mergeCell ref="S29:T29"/>
    <mergeCell ref="S41:T41"/>
    <mergeCell ref="G57:H57"/>
    <mergeCell ref="S57:T57"/>
    <mergeCell ref="S33:T33"/>
    <mergeCell ref="S49:T49"/>
    <mergeCell ref="O59:X60"/>
    <mergeCell ref="O63:X64"/>
    <mergeCell ref="D63:M64"/>
    <mergeCell ref="AG66:AH66"/>
    <mergeCell ref="AT66:AU66"/>
    <mergeCell ref="AG58:AH58"/>
    <mergeCell ref="AT58:AU58"/>
    <mergeCell ref="AT60:AU60"/>
    <mergeCell ref="AG62:AH62"/>
    <mergeCell ref="AT62:AU62"/>
    <mergeCell ref="AT64:AU64"/>
    <mergeCell ref="AT20:AU20"/>
    <mergeCell ref="AT24:AU24"/>
    <mergeCell ref="AT56:AU56"/>
    <mergeCell ref="AT28:AU28"/>
    <mergeCell ref="AT30:AU30"/>
    <mergeCell ref="AT36:AU36"/>
    <mergeCell ref="AT50:AU50"/>
    <mergeCell ref="AT32:AU32"/>
    <mergeCell ref="AT34:AU34"/>
    <mergeCell ref="AT26:AU26"/>
    <mergeCell ref="AG46:AH46"/>
    <mergeCell ref="AT46:AU46"/>
    <mergeCell ref="G29:H29"/>
    <mergeCell ref="G45:H45"/>
    <mergeCell ref="AG34:AH34"/>
    <mergeCell ref="D43:M44"/>
    <mergeCell ref="S37:T37"/>
    <mergeCell ref="S45:T45"/>
    <mergeCell ref="O43:X44"/>
    <mergeCell ref="G9:H9"/>
    <mergeCell ref="AT12:AU12"/>
    <mergeCell ref="AG14:AH14"/>
    <mergeCell ref="AT14:AU14"/>
    <mergeCell ref="S9:T9"/>
    <mergeCell ref="S13:T13"/>
    <mergeCell ref="AG10:AH10"/>
    <mergeCell ref="AG22:AH22"/>
    <mergeCell ref="AT22:AU22"/>
    <mergeCell ref="AT44:AU44"/>
    <mergeCell ref="AG38:AH38"/>
    <mergeCell ref="AT38:AU38"/>
    <mergeCell ref="AT40:AU40"/>
    <mergeCell ref="AG42:AH42"/>
    <mergeCell ref="AT42:AU42"/>
    <mergeCell ref="AG26:AH26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48" firstPageNumber="7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4" width="2.375" style="11" customWidth="1"/>
    <col min="5" max="11" width="2.375" style="10" customWidth="1"/>
    <col min="12" max="16" width="2.375" style="11" customWidth="1"/>
    <col min="17" max="27" width="2.375" style="10" customWidth="1"/>
    <col min="28" max="28" width="2.375" style="11" customWidth="1"/>
    <col min="29" max="32" width="2.375" style="10" customWidth="1"/>
    <col min="33" max="33" width="2.375" style="29" customWidth="1"/>
    <col min="34" max="34" width="2.375" style="10" customWidth="1"/>
    <col min="35" max="36" width="2.375" style="29" customWidth="1"/>
    <col min="37" max="53" width="2.375" style="10" customWidth="1"/>
    <col min="54" max="55" width="8.625" style="10" customWidth="1"/>
    <col min="56" max="56" width="2.75" style="10" customWidth="1"/>
    <col min="57" max="16384" width="9" style="10"/>
  </cols>
  <sheetData>
    <row r="1" spans="1:56" ht="17.100000000000001" customHeight="1" x14ac:dyDescent="0.15">
      <c r="A1" s="1"/>
    </row>
    <row r="2" spans="1:56" ht="17.100000000000001" customHeight="1" x14ac:dyDescent="0.15">
      <c r="A2" s="1"/>
    </row>
    <row r="3" spans="1:56" ht="17.100000000000001" customHeight="1" x14ac:dyDescent="0.15">
      <c r="A3" s="1"/>
    </row>
    <row r="4" spans="1:56" ht="17.100000000000001" customHeight="1" x14ac:dyDescent="0.15">
      <c r="A4" s="1"/>
      <c r="B4" s="1" t="s">
        <v>177</v>
      </c>
    </row>
    <row r="5" spans="1:56" s="20" customFormat="1" ht="17.100000000000001" customHeight="1" x14ac:dyDescent="0.15">
      <c r="A5" s="2" t="s">
        <v>732</v>
      </c>
      <c r="B5" s="30"/>
      <c r="C5" s="12" t="s">
        <v>724</v>
      </c>
      <c r="D5" s="92"/>
      <c r="E5" s="32"/>
      <c r="F5" s="32"/>
      <c r="G5" s="32"/>
      <c r="H5" s="32"/>
      <c r="I5" s="32"/>
      <c r="J5" s="32"/>
      <c r="K5" s="32"/>
      <c r="L5" s="17"/>
      <c r="M5" s="17"/>
      <c r="N5" s="17"/>
      <c r="O5" s="17"/>
      <c r="P5" s="92"/>
      <c r="Q5" s="32"/>
      <c r="R5" s="32"/>
      <c r="S5" s="32"/>
      <c r="T5" s="32"/>
      <c r="U5" s="32"/>
      <c r="V5" s="32"/>
      <c r="W5" s="32"/>
      <c r="X5" s="32"/>
      <c r="Y5" s="32"/>
      <c r="Z5" s="32"/>
      <c r="AA5" s="208" t="s">
        <v>800</v>
      </c>
      <c r="AB5" s="208"/>
      <c r="AC5" s="208"/>
      <c r="AD5" s="208"/>
      <c r="AE5" s="32"/>
      <c r="AF5" s="13"/>
      <c r="AG5" s="33"/>
      <c r="AH5" s="32"/>
      <c r="AI5" s="33"/>
      <c r="AJ5" s="33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" t="s">
        <v>725</v>
      </c>
      <c r="BC5" s="3" t="s">
        <v>726</v>
      </c>
      <c r="BD5" s="34"/>
    </row>
    <row r="6" spans="1:56" s="20" customFormat="1" ht="17.100000000000001" customHeight="1" x14ac:dyDescent="0.15">
      <c r="A6" s="4" t="s">
        <v>727</v>
      </c>
      <c r="B6" s="5" t="s">
        <v>728</v>
      </c>
      <c r="C6" s="24"/>
      <c r="D6" s="23"/>
      <c r="E6" s="38"/>
      <c r="F6" s="38"/>
      <c r="G6" s="38"/>
      <c r="H6" s="38"/>
      <c r="I6" s="38"/>
      <c r="J6" s="38"/>
      <c r="K6" s="38"/>
      <c r="L6" s="23"/>
      <c r="M6" s="23"/>
      <c r="N6" s="23"/>
      <c r="O6" s="23"/>
      <c r="P6" s="108"/>
      <c r="Q6" s="94"/>
      <c r="R6" s="94"/>
      <c r="S6" s="94"/>
      <c r="T6" s="94"/>
      <c r="U6" s="94"/>
      <c r="V6" s="95" t="s">
        <v>1052</v>
      </c>
      <c r="W6" s="94"/>
      <c r="X6" s="94"/>
      <c r="Y6" s="94"/>
      <c r="Z6" s="94"/>
      <c r="AA6" s="98"/>
      <c r="AB6" s="23"/>
      <c r="AC6" s="38"/>
      <c r="AD6" s="38"/>
      <c r="AE6" s="38"/>
      <c r="AF6" s="38"/>
      <c r="AG6" s="39"/>
      <c r="AH6" s="38"/>
      <c r="AI6" s="39"/>
      <c r="AJ6" s="39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6" t="s">
        <v>729</v>
      </c>
      <c r="BC6" s="6" t="s">
        <v>730</v>
      </c>
      <c r="BD6" s="34"/>
    </row>
    <row r="7" spans="1:56" s="20" customFormat="1" ht="17.100000000000001" customHeight="1" x14ac:dyDescent="0.15">
      <c r="A7" s="7">
        <v>11</v>
      </c>
      <c r="B7" s="8">
        <v>1547</v>
      </c>
      <c r="C7" s="9" t="s">
        <v>84</v>
      </c>
      <c r="D7" s="205" t="s">
        <v>798</v>
      </c>
      <c r="E7" s="160" t="s">
        <v>540</v>
      </c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205" t="s">
        <v>799</v>
      </c>
      <c r="Q7" s="180" t="s">
        <v>219</v>
      </c>
      <c r="R7" s="177"/>
      <c r="S7" s="177"/>
      <c r="T7" s="177"/>
      <c r="U7" s="177"/>
      <c r="V7" s="177"/>
      <c r="W7" s="177"/>
      <c r="X7" s="177"/>
      <c r="Y7" s="177"/>
      <c r="Z7" s="177"/>
      <c r="AA7" s="72"/>
      <c r="AB7" s="17"/>
      <c r="AC7" s="17"/>
      <c r="AD7" s="17"/>
      <c r="AE7" s="17"/>
      <c r="AF7" s="40"/>
      <c r="AG7" s="40"/>
      <c r="AH7" s="17"/>
      <c r="AI7" s="64"/>
      <c r="AJ7" s="65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36"/>
      <c r="AV7" s="56"/>
      <c r="AW7" s="57"/>
      <c r="AX7" s="99"/>
      <c r="AY7" s="100"/>
      <c r="AZ7" s="100"/>
      <c r="BA7" s="101"/>
      <c r="BB7" s="19">
        <f>ROUND(U9*(1+AZ35),0)</f>
        <v>255</v>
      </c>
      <c r="BC7" s="69" t="s">
        <v>100</v>
      </c>
    </row>
    <row r="8" spans="1:56" s="20" customFormat="1" ht="17.100000000000001" customHeight="1" x14ac:dyDescent="0.15">
      <c r="A8" s="7">
        <v>11</v>
      </c>
      <c r="B8" s="8">
        <v>1548</v>
      </c>
      <c r="C8" s="9" t="s">
        <v>1051</v>
      </c>
      <c r="D8" s="206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06"/>
      <c r="Q8" s="178"/>
      <c r="R8" s="179"/>
      <c r="S8" s="179"/>
      <c r="T8" s="179"/>
      <c r="U8" s="179"/>
      <c r="V8" s="179"/>
      <c r="W8" s="179"/>
      <c r="X8" s="179"/>
      <c r="Y8" s="179"/>
      <c r="Z8" s="179"/>
      <c r="AA8" s="68"/>
      <c r="AB8" s="22"/>
      <c r="AC8" s="23"/>
      <c r="AD8" s="23"/>
      <c r="AE8" s="23"/>
      <c r="AF8" s="43"/>
      <c r="AG8" s="43"/>
      <c r="AH8" s="38"/>
      <c r="AI8" s="38"/>
      <c r="AJ8" s="83"/>
      <c r="AK8" s="60" t="s">
        <v>796</v>
      </c>
      <c r="AL8" s="23"/>
      <c r="AM8" s="23"/>
      <c r="AN8" s="23"/>
      <c r="AO8" s="23"/>
      <c r="AP8" s="23"/>
      <c r="AQ8" s="23"/>
      <c r="AR8" s="23"/>
      <c r="AS8" s="23"/>
      <c r="AT8" s="23"/>
      <c r="AU8" s="25" t="s">
        <v>719</v>
      </c>
      <c r="AV8" s="158">
        <v>1</v>
      </c>
      <c r="AW8" s="159"/>
      <c r="AX8" s="102"/>
      <c r="AY8" s="103"/>
      <c r="AZ8" s="103"/>
      <c r="BA8" s="104"/>
      <c r="BB8" s="19">
        <f>ROUND(ROUND(U9*AV8,0)*(1+AZ35),0)</f>
        <v>255</v>
      </c>
      <c r="BC8" s="41"/>
    </row>
    <row r="9" spans="1:56" s="20" customFormat="1" ht="17.100000000000001" customHeight="1" x14ac:dyDescent="0.15">
      <c r="A9" s="7">
        <v>11</v>
      </c>
      <c r="B9" s="8">
        <v>1549</v>
      </c>
      <c r="C9" s="9" t="s">
        <v>434</v>
      </c>
      <c r="D9" s="206"/>
      <c r="E9" s="76"/>
      <c r="F9" s="76"/>
      <c r="H9" s="88"/>
      <c r="I9" s="88"/>
      <c r="J9" s="15"/>
      <c r="K9" s="15"/>
      <c r="L9" s="27"/>
      <c r="M9" s="37"/>
      <c r="N9" s="37"/>
      <c r="O9" s="51"/>
      <c r="P9" s="206"/>
      <c r="U9" s="176">
        <v>170</v>
      </c>
      <c r="V9" s="176"/>
      <c r="W9" s="15" t="s">
        <v>731</v>
      </c>
      <c r="X9" s="15"/>
      <c r="Y9" s="27"/>
      <c r="Z9" s="37"/>
      <c r="AA9" s="37"/>
      <c r="AB9" s="128" t="s">
        <v>165</v>
      </c>
      <c r="AC9" s="129"/>
      <c r="AD9" s="129"/>
      <c r="AE9" s="129"/>
      <c r="AF9" s="129"/>
      <c r="AG9" s="129"/>
      <c r="AH9" s="15"/>
      <c r="AI9" s="27"/>
      <c r="AJ9" s="67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36"/>
      <c r="AV9" s="56"/>
      <c r="AW9" s="57"/>
      <c r="AX9" s="102"/>
      <c r="AY9" s="103"/>
      <c r="AZ9" s="103"/>
      <c r="BA9" s="104"/>
      <c r="BB9" s="19">
        <f>ROUND(ROUND(U9*AI10,0)*(1+AZ35),0)</f>
        <v>179</v>
      </c>
      <c r="BC9" s="41"/>
    </row>
    <row r="10" spans="1:56" s="20" customFormat="1" ht="17.100000000000001" customHeight="1" x14ac:dyDescent="0.15">
      <c r="A10" s="7">
        <v>11</v>
      </c>
      <c r="B10" s="8">
        <v>1550</v>
      </c>
      <c r="C10" s="9" t="s">
        <v>1613</v>
      </c>
      <c r="D10" s="206"/>
      <c r="E10" s="76"/>
      <c r="F10" s="76"/>
      <c r="G10" s="76"/>
      <c r="O10" s="21"/>
      <c r="P10" s="206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90"/>
      <c r="AB10" s="130" t="s">
        <v>224</v>
      </c>
      <c r="AC10" s="131"/>
      <c r="AD10" s="131"/>
      <c r="AE10" s="131"/>
      <c r="AF10" s="131"/>
      <c r="AG10" s="131"/>
      <c r="AH10" s="25" t="s">
        <v>720</v>
      </c>
      <c r="AI10" s="158">
        <v>0.7</v>
      </c>
      <c r="AJ10" s="159"/>
      <c r="AK10" s="60" t="s">
        <v>795</v>
      </c>
      <c r="AL10" s="23"/>
      <c r="AM10" s="23"/>
      <c r="AN10" s="23"/>
      <c r="AO10" s="23"/>
      <c r="AP10" s="23"/>
      <c r="AQ10" s="23"/>
      <c r="AR10" s="23"/>
      <c r="AS10" s="23"/>
      <c r="AT10" s="23"/>
      <c r="AU10" s="25" t="s">
        <v>719</v>
      </c>
      <c r="AV10" s="158">
        <v>1</v>
      </c>
      <c r="AW10" s="159"/>
      <c r="AX10" s="102"/>
      <c r="AY10" s="103"/>
      <c r="AZ10" s="103"/>
      <c r="BA10" s="104"/>
      <c r="BB10" s="19">
        <f>ROUND(ROUND(ROUND(U9*AI10,0)*AV10,0)*(1+AZ35),0)</f>
        <v>179</v>
      </c>
      <c r="BC10" s="41"/>
    </row>
    <row r="11" spans="1:56" s="20" customFormat="1" ht="17.100000000000001" customHeight="1" x14ac:dyDescent="0.15">
      <c r="A11" s="7">
        <v>11</v>
      </c>
      <c r="B11" s="8">
        <v>1551</v>
      </c>
      <c r="C11" s="9" t="s">
        <v>1614</v>
      </c>
      <c r="D11" s="206"/>
      <c r="E11" s="76"/>
      <c r="F11" s="76"/>
      <c r="G11" s="76"/>
      <c r="H11" s="76"/>
      <c r="I11" s="79"/>
      <c r="J11" s="79"/>
      <c r="K11" s="79"/>
      <c r="L11" s="15"/>
      <c r="M11" s="15"/>
      <c r="N11" s="15"/>
      <c r="O11" s="21"/>
      <c r="P11" s="206"/>
      <c r="Q11" s="180" t="s">
        <v>220</v>
      </c>
      <c r="R11" s="177"/>
      <c r="S11" s="177"/>
      <c r="T11" s="177"/>
      <c r="U11" s="177"/>
      <c r="V11" s="177"/>
      <c r="W11" s="177"/>
      <c r="X11" s="177"/>
      <c r="Y11" s="177"/>
      <c r="Z11" s="177"/>
      <c r="AA11" s="72"/>
      <c r="AB11" s="17"/>
      <c r="AC11" s="17"/>
      <c r="AD11" s="17"/>
      <c r="AE11" s="17"/>
      <c r="AF11" s="40"/>
      <c r="AG11" s="40"/>
      <c r="AH11" s="17"/>
      <c r="AI11" s="64"/>
      <c r="AJ11" s="65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36"/>
      <c r="AV11" s="56"/>
      <c r="AW11" s="57"/>
      <c r="AX11" s="102"/>
      <c r="AY11" s="103"/>
      <c r="AZ11" s="103"/>
      <c r="BA11" s="104"/>
      <c r="BB11" s="19">
        <f>ROUND(U13*(1+AZ35),0)</f>
        <v>525</v>
      </c>
      <c r="BC11" s="41"/>
    </row>
    <row r="12" spans="1:56" s="20" customFormat="1" ht="17.100000000000001" customHeight="1" x14ac:dyDescent="0.15">
      <c r="A12" s="7">
        <v>11</v>
      </c>
      <c r="B12" s="8">
        <v>1552</v>
      </c>
      <c r="C12" s="9" t="s">
        <v>1357</v>
      </c>
      <c r="D12" s="206"/>
      <c r="E12" s="76"/>
      <c r="F12" s="76"/>
      <c r="G12" s="76"/>
      <c r="H12" s="76"/>
      <c r="I12" s="79"/>
      <c r="J12" s="79"/>
      <c r="K12" s="79"/>
      <c r="L12" s="15"/>
      <c r="M12" s="15"/>
      <c r="N12" s="15"/>
      <c r="O12" s="21"/>
      <c r="P12" s="206"/>
      <c r="Q12" s="178"/>
      <c r="R12" s="179"/>
      <c r="S12" s="179"/>
      <c r="T12" s="179"/>
      <c r="U12" s="179"/>
      <c r="V12" s="179"/>
      <c r="W12" s="179"/>
      <c r="X12" s="179"/>
      <c r="Y12" s="179"/>
      <c r="Z12" s="179"/>
      <c r="AA12" s="68"/>
      <c r="AB12" s="22"/>
      <c r="AC12" s="23"/>
      <c r="AD12" s="23"/>
      <c r="AE12" s="23"/>
      <c r="AF12" s="43"/>
      <c r="AG12" s="43"/>
      <c r="AH12" s="38"/>
      <c r="AI12" s="38"/>
      <c r="AJ12" s="83"/>
      <c r="AK12" s="60" t="s">
        <v>796</v>
      </c>
      <c r="AL12" s="23"/>
      <c r="AM12" s="23"/>
      <c r="AN12" s="23"/>
      <c r="AO12" s="23"/>
      <c r="AP12" s="23"/>
      <c r="AQ12" s="23"/>
      <c r="AR12" s="23"/>
      <c r="AS12" s="23"/>
      <c r="AT12" s="23"/>
      <c r="AU12" s="25" t="s">
        <v>719</v>
      </c>
      <c r="AV12" s="158">
        <v>1</v>
      </c>
      <c r="AW12" s="159"/>
      <c r="AX12" s="102"/>
      <c r="AY12" s="103"/>
      <c r="AZ12" s="103"/>
      <c r="BA12" s="104"/>
      <c r="BB12" s="19">
        <f>ROUND(ROUND(U13*AV12,0)*(1+AZ35),0)</f>
        <v>525</v>
      </c>
      <c r="BC12" s="41"/>
    </row>
    <row r="13" spans="1:56" s="20" customFormat="1" ht="17.100000000000001" customHeight="1" x14ac:dyDescent="0.15">
      <c r="A13" s="7">
        <v>11</v>
      </c>
      <c r="B13" s="8">
        <v>1553</v>
      </c>
      <c r="C13" s="9" t="s">
        <v>448</v>
      </c>
      <c r="D13" s="206"/>
      <c r="E13" s="76"/>
      <c r="F13" s="76"/>
      <c r="G13" s="76"/>
      <c r="H13" s="76"/>
      <c r="I13" s="79"/>
      <c r="J13" s="79"/>
      <c r="K13" s="79"/>
      <c r="L13" s="15"/>
      <c r="M13" s="15"/>
      <c r="N13" s="15"/>
      <c r="O13" s="21"/>
      <c r="P13" s="206"/>
      <c r="U13" s="176">
        <v>350</v>
      </c>
      <c r="V13" s="176"/>
      <c r="W13" s="15" t="s">
        <v>731</v>
      </c>
      <c r="X13" s="15"/>
      <c r="Y13" s="27"/>
      <c r="Z13" s="37"/>
      <c r="AA13" s="37"/>
      <c r="AB13" s="128" t="s">
        <v>165</v>
      </c>
      <c r="AC13" s="129"/>
      <c r="AD13" s="129"/>
      <c r="AE13" s="129"/>
      <c r="AF13" s="129"/>
      <c r="AG13" s="129"/>
      <c r="AH13" s="15"/>
      <c r="AI13" s="27"/>
      <c r="AJ13" s="67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36"/>
      <c r="AV13" s="56"/>
      <c r="AW13" s="57"/>
      <c r="AX13" s="102"/>
      <c r="AY13" s="103"/>
      <c r="AZ13" s="103"/>
      <c r="BA13" s="104"/>
      <c r="BB13" s="19">
        <f>ROUND(ROUND(U13*AI14,0)*(1+AZ35),0)</f>
        <v>368</v>
      </c>
      <c r="BC13" s="41"/>
    </row>
    <row r="14" spans="1:56" s="20" customFormat="1" ht="17.100000000000001" customHeight="1" x14ac:dyDescent="0.15">
      <c r="A14" s="7">
        <v>11</v>
      </c>
      <c r="B14" s="8">
        <v>1554</v>
      </c>
      <c r="C14" s="9" t="s">
        <v>1057</v>
      </c>
      <c r="D14" s="206"/>
      <c r="E14" s="76"/>
      <c r="F14" s="76"/>
      <c r="G14" s="76"/>
      <c r="H14" s="76"/>
      <c r="I14" s="79"/>
      <c r="J14" s="79"/>
      <c r="K14" s="79"/>
      <c r="L14" s="15"/>
      <c r="M14" s="15"/>
      <c r="N14" s="15"/>
      <c r="O14" s="21"/>
      <c r="P14" s="206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90"/>
      <c r="AB14" s="130" t="s">
        <v>224</v>
      </c>
      <c r="AC14" s="131"/>
      <c r="AD14" s="131"/>
      <c r="AE14" s="131"/>
      <c r="AF14" s="131"/>
      <c r="AG14" s="131"/>
      <c r="AH14" s="25" t="s">
        <v>720</v>
      </c>
      <c r="AI14" s="158">
        <v>0.7</v>
      </c>
      <c r="AJ14" s="159"/>
      <c r="AK14" s="60" t="s">
        <v>796</v>
      </c>
      <c r="AL14" s="23"/>
      <c r="AM14" s="23"/>
      <c r="AN14" s="23"/>
      <c r="AO14" s="23"/>
      <c r="AP14" s="23"/>
      <c r="AQ14" s="23"/>
      <c r="AR14" s="23"/>
      <c r="AS14" s="23"/>
      <c r="AT14" s="23"/>
      <c r="AU14" s="25" t="s">
        <v>719</v>
      </c>
      <c r="AV14" s="158">
        <v>1</v>
      </c>
      <c r="AW14" s="159"/>
      <c r="AX14" s="102"/>
      <c r="AY14" s="103"/>
      <c r="AZ14" s="103"/>
      <c r="BA14" s="104"/>
      <c r="BB14" s="19">
        <f>ROUND(ROUND(ROUND(U13*AI14,0)*AV14,0)*(1+AZ35),0)</f>
        <v>368</v>
      </c>
      <c r="BC14" s="41"/>
    </row>
    <row r="15" spans="1:56" s="20" customFormat="1" ht="17.100000000000001" customHeight="1" x14ac:dyDescent="0.15">
      <c r="A15" s="7">
        <v>11</v>
      </c>
      <c r="B15" s="8">
        <v>1555</v>
      </c>
      <c r="C15" s="9" t="s">
        <v>1058</v>
      </c>
      <c r="D15" s="206"/>
      <c r="E15" s="76"/>
      <c r="F15" s="76"/>
      <c r="G15" s="76"/>
      <c r="H15" s="76"/>
      <c r="I15" s="79"/>
      <c r="J15" s="79"/>
      <c r="K15" s="79"/>
      <c r="L15" s="15"/>
      <c r="M15" s="15"/>
      <c r="N15" s="15"/>
      <c r="O15" s="15"/>
      <c r="P15" s="206"/>
      <c r="Q15" s="180" t="s">
        <v>221</v>
      </c>
      <c r="R15" s="177"/>
      <c r="S15" s="177"/>
      <c r="T15" s="177"/>
      <c r="U15" s="177"/>
      <c r="V15" s="177"/>
      <c r="W15" s="177"/>
      <c r="X15" s="177"/>
      <c r="Y15" s="177"/>
      <c r="Z15" s="177"/>
      <c r="AA15" s="72"/>
      <c r="AB15" s="17"/>
      <c r="AC15" s="17"/>
      <c r="AD15" s="17"/>
      <c r="AE15" s="17"/>
      <c r="AF15" s="40"/>
      <c r="AG15" s="40"/>
      <c r="AH15" s="17"/>
      <c r="AI15" s="64"/>
      <c r="AJ15" s="65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36"/>
      <c r="AV15" s="56"/>
      <c r="AW15" s="57"/>
      <c r="AX15" s="102"/>
      <c r="AY15" s="103"/>
      <c r="AZ15" s="103"/>
      <c r="BA15" s="104"/>
      <c r="BB15" s="19">
        <f>ROUND(U17*(1+AZ35),0)</f>
        <v>638</v>
      </c>
      <c r="BC15" s="41"/>
    </row>
    <row r="16" spans="1:56" s="20" customFormat="1" ht="17.100000000000001" customHeight="1" x14ac:dyDescent="0.15">
      <c r="A16" s="7">
        <v>11</v>
      </c>
      <c r="B16" s="8">
        <v>1556</v>
      </c>
      <c r="C16" s="9" t="s">
        <v>1358</v>
      </c>
      <c r="D16" s="206"/>
      <c r="E16" s="76"/>
      <c r="F16" s="76"/>
      <c r="G16" s="76"/>
      <c r="H16" s="76"/>
      <c r="I16" s="79"/>
      <c r="J16" s="79"/>
      <c r="K16" s="79"/>
      <c r="L16" s="15"/>
      <c r="M16" s="15"/>
      <c r="N16" s="15"/>
      <c r="O16" s="15"/>
      <c r="P16" s="206"/>
      <c r="Q16" s="178"/>
      <c r="R16" s="179"/>
      <c r="S16" s="179"/>
      <c r="T16" s="179"/>
      <c r="U16" s="179"/>
      <c r="V16" s="179"/>
      <c r="W16" s="179"/>
      <c r="X16" s="179"/>
      <c r="Y16" s="179"/>
      <c r="Z16" s="179"/>
      <c r="AA16" s="68"/>
      <c r="AB16" s="22"/>
      <c r="AC16" s="23"/>
      <c r="AD16" s="23"/>
      <c r="AE16" s="23"/>
      <c r="AF16" s="43"/>
      <c r="AG16" s="43"/>
      <c r="AH16" s="38"/>
      <c r="AI16" s="38"/>
      <c r="AJ16" s="83"/>
      <c r="AK16" s="60" t="s">
        <v>796</v>
      </c>
      <c r="AL16" s="23"/>
      <c r="AM16" s="23"/>
      <c r="AN16" s="23"/>
      <c r="AO16" s="23"/>
      <c r="AP16" s="23"/>
      <c r="AQ16" s="23"/>
      <c r="AR16" s="23"/>
      <c r="AS16" s="23"/>
      <c r="AT16" s="23"/>
      <c r="AU16" s="25" t="s">
        <v>719</v>
      </c>
      <c r="AV16" s="158">
        <v>1</v>
      </c>
      <c r="AW16" s="159"/>
      <c r="AX16" s="102"/>
      <c r="AY16" s="103"/>
      <c r="AZ16" s="103"/>
      <c r="BA16" s="104"/>
      <c r="BB16" s="19">
        <f>ROUND(ROUND(U17*AV16,0)*(1+AZ35),0)</f>
        <v>638</v>
      </c>
      <c r="BC16" s="41"/>
    </row>
    <row r="17" spans="1:55" s="20" customFormat="1" ht="17.100000000000001" customHeight="1" x14ac:dyDescent="0.15">
      <c r="A17" s="7">
        <v>11</v>
      </c>
      <c r="B17" s="8">
        <v>1557</v>
      </c>
      <c r="C17" s="9" t="s">
        <v>435</v>
      </c>
      <c r="D17" s="206"/>
      <c r="E17" s="76"/>
      <c r="F17" s="76"/>
      <c r="G17" s="76"/>
      <c r="H17" s="76"/>
      <c r="I17" s="79"/>
      <c r="J17" s="79"/>
      <c r="K17" s="79"/>
      <c r="L17" s="15"/>
      <c r="M17" s="15"/>
      <c r="N17" s="15"/>
      <c r="O17" s="15"/>
      <c r="P17" s="206"/>
      <c r="Q17" s="53"/>
      <c r="U17" s="176">
        <v>425</v>
      </c>
      <c r="V17" s="176"/>
      <c r="W17" s="15" t="s">
        <v>731</v>
      </c>
      <c r="X17" s="15"/>
      <c r="Y17" s="27"/>
      <c r="Z17" s="37"/>
      <c r="AA17" s="37"/>
      <c r="AB17" s="128" t="s">
        <v>165</v>
      </c>
      <c r="AC17" s="129"/>
      <c r="AD17" s="129"/>
      <c r="AE17" s="129"/>
      <c r="AF17" s="129"/>
      <c r="AG17" s="129"/>
      <c r="AH17" s="15"/>
      <c r="AI17" s="27"/>
      <c r="AJ17" s="6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36"/>
      <c r="AV17" s="56"/>
      <c r="AW17" s="57"/>
      <c r="AX17" s="102"/>
      <c r="AY17" s="103"/>
      <c r="AZ17" s="103"/>
      <c r="BA17" s="104"/>
      <c r="BB17" s="19">
        <f>ROUND(ROUND(U17*AI18,0)*(1+AZ35),0)</f>
        <v>447</v>
      </c>
      <c r="BC17" s="41"/>
    </row>
    <row r="18" spans="1:55" s="20" customFormat="1" ht="17.100000000000001" customHeight="1" x14ac:dyDescent="0.15">
      <c r="A18" s="7">
        <v>11</v>
      </c>
      <c r="B18" s="8">
        <v>1558</v>
      </c>
      <c r="C18" s="9" t="s">
        <v>1059</v>
      </c>
      <c r="D18" s="206"/>
      <c r="E18" s="76"/>
      <c r="F18" s="76"/>
      <c r="G18" s="76"/>
      <c r="H18" s="76"/>
      <c r="I18" s="79"/>
      <c r="J18" s="79"/>
      <c r="K18" s="79"/>
      <c r="L18" s="15"/>
      <c r="M18" s="15"/>
      <c r="N18" s="15"/>
      <c r="O18" s="15"/>
      <c r="P18" s="206"/>
      <c r="Q18" s="84"/>
      <c r="R18" s="81"/>
      <c r="S18" s="81"/>
      <c r="T18" s="81"/>
      <c r="U18" s="81"/>
      <c r="V18" s="81"/>
      <c r="W18" s="81"/>
      <c r="X18" s="81"/>
      <c r="Y18" s="81"/>
      <c r="Z18" s="81"/>
      <c r="AA18" s="90"/>
      <c r="AB18" s="130" t="s">
        <v>224</v>
      </c>
      <c r="AC18" s="131"/>
      <c r="AD18" s="131"/>
      <c r="AE18" s="131"/>
      <c r="AF18" s="131"/>
      <c r="AG18" s="131"/>
      <c r="AH18" s="25" t="s">
        <v>720</v>
      </c>
      <c r="AI18" s="158">
        <v>0.7</v>
      </c>
      <c r="AJ18" s="159"/>
      <c r="AK18" s="60" t="s">
        <v>796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5" t="s">
        <v>719</v>
      </c>
      <c r="AV18" s="158">
        <v>1</v>
      </c>
      <c r="AW18" s="159"/>
      <c r="AX18" s="102"/>
      <c r="AY18" s="103"/>
      <c r="AZ18" s="103"/>
      <c r="BA18" s="104"/>
      <c r="BB18" s="19">
        <f>ROUND(ROUND(ROUND(U17*AI18,0)*AV18,0)*(1+AZ35),0)</f>
        <v>447</v>
      </c>
      <c r="BC18" s="41"/>
    </row>
    <row r="19" spans="1:55" s="20" customFormat="1" ht="17.100000000000001" customHeight="1" x14ac:dyDescent="0.15">
      <c r="A19" s="7">
        <v>11</v>
      </c>
      <c r="B19" s="8">
        <v>1559</v>
      </c>
      <c r="C19" s="9" t="s">
        <v>1060</v>
      </c>
      <c r="D19" s="206"/>
      <c r="E19" s="76"/>
      <c r="F19" s="76"/>
      <c r="G19" s="76"/>
      <c r="H19" s="76"/>
      <c r="I19" s="79"/>
      <c r="J19" s="79"/>
      <c r="K19" s="79"/>
      <c r="L19" s="15"/>
      <c r="M19" s="15"/>
      <c r="N19" s="15"/>
      <c r="O19" s="15"/>
      <c r="P19" s="206"/>
      <c r="Q19" s="180" t="s">
        <v>222</v>
      </c>
      <c r="R19" s="177"/>
      <c r="S19" s="177"/>
      <c r="T19" s="177"/>
      <c r="U19" s="177"/>
      <c r="V19" s="177"/>
      <c r="W19" s="177"/>
      <c r="X19" s="177"/>
      <c r="Y19" s="177"/>
      <c r="Z19" s="177"/>
      <c r="AA19" s="72"/>
      <c r="AB19" s="17"/>
      <c r="AC19" s="17"/>
      <c r="AD19" s="17"/>
      <c r="AE19" s="17"/>
      <c r="AF19" s="40"/>
      <c r="AG19" s="40"/>
      <c r="AH19" s="17"/>
      <c r="AI19" s="64"/>
      <c r="AJ19" s="65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36"/>
      <c r="AV19" s="56"/>
      <c r="AW19" s="57"/>
      <c r="AX19" s="102"/>
      <c r="AY19" s="103"/>
      <c r="AZ19" s="103"/>
      <c r="BA19" s="104"/>
      <c r="BB19" s="19">
        <f>ROUND(U21*(1+AZ35),0)</f>
        <v>750</v>
      </c>
      <c r="BC19" s="41"/>
    </row>
    <row r="20" spans="1:55" s="20" customFormat="1" ht="17.100000000000001" customHeight="1" x14ac:dyDescent="0.15">
      <c r="A20" s="7">
        <v>11</v>
      </c>
      <c r="B20" s="8">
        <v>1560</v>
      </c>
      <c r="C20" s="9" t="s">
        <v>1359</v>
      </c>
      <c r="D20" s="206"/>
      <c r="E20" s="76"/>
      <c r="F20" s="76"/>
      <c r="G20" s="76"/>
      <c r="H20" s="76"/>
      <c r="I20" s="79"/>
      <c r="J20" s="79"/>
      <c r="K20" s="79"/>
      <c r="L20" s="15"/>
      <c r="M20" s="15"/>
      <c r="N20" s="15"/>
      <c r="O20" s="15"/>
      <c r="P20" s="206"/>
      <c r="Q20" s="178"/>
      <c r="R20" s="179"/>
      <c r="S20" s="179"/>
      <c r="T20" s="179"/>
      <c r="U20" s="179"/>
      <c r="V20" s="179"/>
      <c r="W20" s="179"/>
      <c r="X20" s="179"/>
      <c r="Y20" s="179"/>
      <c r="Z20" s="179"/>
      <c r="AA20" s="68"/>
      <c r="AB20" s="22"/>
      <c r="AC20" s="23"/>
      <c r="AD20" s="23"/>
      <c r="AE20" s="23"/>
      <c r="AF20" s="43"/>
      <c r="AG20" s="43"/>
      <c r="AH20" s="38"/>
      <c r="AI20" s="38"/>
      <c r="AJ20" s="83"/>
      <c r="AK20" s="60" t="s">
        <v>796</v>
      </c>
      <c r="AL20" s="23"/>
      <c r="AM20" s="23"/>
      <c r="AN20" s="23"/>
      <c r="AO20" s="23"/>
      <c r="AP20" s="23"/>
      <c r="AQ20" s="23"/>
      <c r="AR20" s="23"/>
      <c r="AS20" s="23"/>
      <c r="AT20" s="23"/>
      <c r="AU20" s="25" t="s">
        <v>719</v>
      </c>
      <c r="AV20" s="158">
        <v>1</v>
      </c>
      <c r="AW20" s="159"/>
      <c r="AX20" s="102"/>
      <c r="AY20" s="103"/>
      <c r="AZ20" s="103"/>
      <c r="BA20" s="104"/>
      <c r="BB20" s="19">
        <f>ROUND(ROUND(U21*AV20,0)*(1+AZ35),0)</f>
        <v>750</v>
      </c>
      <c r="BC20" s="41"/>
    </row>
    <row r="21" spans="1:55" s="20" customFormat="1" ht="17.100000000000001" customHeight="1" x14ac:dyDescent="0.15">
      <c r="A21" s="7">
        <v>11</v>
      </c>
      <c r="B21" s="8">
        <v>1561</v>
      </c>
      <c r="C21" s="9" t="s">
        <v>436</v>
      </c>
      <c r="D21" s="206"/>
      <c r="E21" s="76"/>
      <c r="F21" s="76"/>
      <c r="G21" s="76"/>
      <c r="H21" s="76"/>
      <c r="I21" s="79"/>
      <c r="J21" s="79"/>
      <c r="K21" s="79"/>
      <c r="L21" s="15"/>
      <c r="M21" s="15"/>
      <c r="N21" s="15"/>
      <c r="O21" s="15"/>
      <c r="P21" s="206"/>
      <c r="Q21" s="53"/>
      <c r="U21" s="176">
        <v>500</v>
      </c>
      <c r="V21" s="176"/>
      <c r="W21" s="15" t="s">
        <v>731</v>
      </c>
      <c r="X21" s="15"/>
      <c r="Y21" s="27"/>
      <c r="Z21" s="37"/>
      <c r="AA21" s="37"/>
      <c r="AB21" s="128" t="s">
        <v>165</v>
      </c>
      <c r="AC21" s="129"/>
      <c r="AD21" s="129"/>
      <c r="AE21" s="129"/>
      <c r="AF21" s="129"/>
      <c r="AG21" s="129"/>
      <c r="AH21" s="15"/>
      <c r="AI21" s="27"/>
      <c r="AJ21" s="6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36"/>
      <c r="AV21" s="56"/>
      <c r="AW21" s="57"/>
      <c r="AX21" s="102"/>
      <c r="AY21" s="103"/>
      <c r="AZ21" s="103"/>
      <c r="BA21" s="104"/>
      <c r="BB21" s="19">
        <f>ROUND(ROUND(U21*AI22,0)*(1+AZ35),0)</f>
        <v>525</v>
      </c>
      <c r="BC21" s="41"/>
    </row>
    <row r="22" spans="1:55" s="20" customFormat="1" ht="17.100000000000001" customHeight="1" x14ac:dyDescent="0.15">
      <c r="A22" s="7">
        <v>11</v>
      </c>
      <c r="B22" s="8">
        <v>1562</v>
      </c>
      <c r="C22" s="9" t="s">
        <v>1061</v>
      </c>
      <c r="D22" s="206"/>
      <c r="E22" s="76"/>
      <c r="F22" s="76"/>
      <c r="G22" s="76"/>
      <c r="H22" s="76"/>
      <c r="I22" s="79"/>
      <c r="J22" s="79"/>
      <c r="K22" s="79"/>
      <c r="L22" s="15"/>
      <c r="M22" s="15"/>
      <c r="N22" s="15"/>
      <c r="O22" s="15"/>
      <c r="P22" s="206"/>
      <c r="Q22" s="84"/>
      <c r="R22" s="81"/>
      <c r="S22" s="81"/>
      <c r="T22" s="81"/>
      <c r="U22" s="81"/>
      <c r="V22" s="81"/>
      <c r="W22" s="81"/>
      <c r="X22" s="81"/>
      <c r="Y22" s="81"/>
      <c r="Z22" s="81"/>
      <c r="AA22" s="90"/>
      <c r="AB22" s="130" t="s">
        <v>224</v>
      </c>
      <c r="AC22" s="131"/>
      <c r="AD22" s="131"/>
      <c r="AE22" s="131"/>
      <c r="AF22" s="131"/>
      <c r="AG22" s="131"/>
      <c r="AH22" s="25" t="s">
        <v>720</v>
      </c>
      <c r="AI22" s="158">
        <v>0.7</v>
      </c>
      <c r="AJ22" s="159"/>
      <c r="AK22" s="60" t="s">
        <v>796</v>
      </c>
      <c r="AL22" s="23"/>
      <c r="AM22" s="23"/>
      <c r="AN22" s="23"/>
      <c r="AO22" s="23"/>
      <c r="AP22" s="23"/>
      <c r="AQ22" s="23"/>
      <c r="AR22" s="23"/>
      <c r="AS22" s="23"/>
      <c r="AT22" s="23"/>
      <c r="AU22" s="25" t="s">
        <v>719</v>
      </c>
      <c r="AV22" s="158">
        <v>1</v>
      </c>
      <c r="AW22" s="159"/>
      <c r="AX22" s="102"/>
      <c r="AY22" s="103"/>
      <c r="AZ22" s="103"/>
      <c r="BA22" s="104"/>
      <c r="BB22" s="19">
        <f>ROUND(ROUND(ROUND(U21*AI22,0)*AV22,0)*(1+AZ35),0)</f>
        <v>525</v>
      </c>
      <c r="BC22" s="41"/>
    </row>
    <row r="23" spans="1:55" s="20" customFormat="1" ht="17.100000000000001" customHeight="1" x14ac:dyDescent="0.15">
      <c r="A23" s="7">
        <v>11</v>
      </c>
      <c r="B23" s="8">
        <v>1563</v>
      </c>
      <c r="C23" s="9" t="s">
        <v>1062</v>
      </c>
      <c r="D23" s="206"/>
      <c r="E23" s="76"/>
      <c r="F23" s="76"/>
      <c r="G23" s="76"/>
      <c r="H23" s="76"/>
      <c r="I23" s="79"/>
      <c r="J23" s="79"/>
      <c r="K23" s="79"/>
      <c r="L23" s="15"/>
      <c r="M23" s="15"/>
      <c r="N23" s="15"/>
      <c r="O23" s="15"/>
      <c r="P23" s="206"/>
      <c r="Q23" s="180" t="s">
        <v>225</v>
      </c>
      <c r="R23" s="177"/>
      <c r="S23" s="177"/>
      <c r="T23" s="177"/>
      <c r="U23" s="177"/>
      <c r="V23" s="177"/>
      <c r="W23" s="177"/>
      <c r="X23" s="177"/>
      <c r="Y23" s="177"/>
      <c r="Z23" s="177"/>
      <c r="AA23" s="72"/>
      <c r="AB23" s="17"/>
      <c r="AC23" s="17"/>
      <c r="AD23" s="17"/>
      <c r="AE23" s="17"/>
      <c r="AF23" s="40"/>
      <c r="AG23" s="40"/>
      <c r="AH23" s="17"/>
      <c r="AI23" s="64"/>
      <c r="AJ23" s="65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36"/>
      <c r="AV23" s="56"/>
      <c r="AW23" s="57"/>
      <c r="AX23" s="102"/>
      <c r="AY23" s="103"/>
      <c r="AZ23" s="103"/>
      <c r="BA23" s="104"/>
      <c r="BB23" s="19">
        <f>ROUND(U25*(1+AZ35),0)</f>
        <v>863</v>
      </c>
      <c r="BC23" s="41"/>
    </row>
    <row r="24" spans="1:55" s="20" customFormat="1" ht="17.100000000000001" customHeight="1" x14ac:dyDescent="0.15">
      <c r="A24" s="7">
        <v>11</v>
      </c>
      <c r="B24" s="8">
        <v>1564</v>
      </c>
      <c r="C24" s="9" t="s">
        <v>1360</v>
      </c>
      <c r="D24" s="206"/>
      <c r="E24" s="76"/>
      <c r="F24" s="76"/>
      <c r="G24" s="76"/>
      <c r="H24" s="76"/>
      <c r="I24" s="79"/>
      <c r="J24" s="79"/>
      <c r="K24" s="79"/>
      <c r="L24" s="15"/>
      <c r="M24" s="15"/>
      <c r="N24" s="15"/>
      <c r="O24" s="15"/>
      <c r="P24" s="206"/>
      <c r="Q24" s="178"/>
      <c r="R24" s="179"/>
      <c r="S24" s="179"/>
      <c r="T24" s="179"/>
      <c r="U24" s="179"/>
      <c r="V24" s="179"/>
      <c r="W24" s="179"/>
      <c r="X24" s="179"/>
      <c r="Y24" s="179"/>
      <c r="Z24" s="179"/>
      <c r="AA24" s="68"/>
      <c r="AB24" s="22"/>
      <c r="AC24" s="23"/>
      <c r="AD24" s="23"/>
      <c r="AE24" s="23"/>
      <c r="AF24" s="43"/>
      <c r="AG24" s="43"/>
      <c r="AH24" s="38"/>
      <c r="AI24" s="38"/>
      <c r="AJ24" s="83"/>
      <c r="AK24" s="60" t="s">
        <v>796</v>
      </c>
      <c r="AL24" s="23"/>
      <c r="AM24" s="23"/>
      <c r="AN24" s="23"/>
      <c r="AO24" s="23"/>
      <c r="AP24" s="23"/>
      <c r="AQ24" s="23"/>
      <c r="AR24" s="23"/>
      <c r="AS24" s="23"/>
      <c r="AT24" s="23"/>
      <c r="AU24" s="25" t="s">
        <v>719</v>
      </c>
      <c r="AV24" s="158">
        <v>1</v>
      </c>
      <c r="AW24" s="159"/>
      <c r="AX24" s="102"/>
      <c r="AY24" s="103"/>
      <c r="AZ24" s="103"/>
      <c r="BA24" s="104"/>
      <c r="BB24" s="19">
        <f>ROUND(ROUND(U25*AV24,0)*(1+AZ35),0)</f>
        <v>863</v>
      </c>
      <c r="BC24" s="41"/>
    </row>
    <row r="25" spans="1:55" s="20" customFormat="1" ht="17.100000000000001" customHeight="1" x14ac:dyDescent="0.15">
      <c r="A25" s="7">
        <v>11</v>
      </c>
      <c r="B25" s="8">
        <v>1565</v>
      </c>
      <c r="C25" s="9" t="s">
        <v>437</v>
      </c>
      <c r="D25" s="206"/>
      <c r="E25" s="76"/>
      <c r="F25" s="76"/>
      <c r="G25" s="76"/>
      <c r="H25" s="76"/>
      <c r="I25" s="79"/>
      <c r="J25" s="79"/>
      <c r="K25" s="79"/>
      <c r="L25" s="15"/>
      <c r="M25" s="15"/>
      <c r="N25" s="15"/>
      <c r="O25" s="15"/>
      <c r="P25" s="206"/>
      <c r="Q25" s="53"/>
      <c r="U25" s="176">
        <v>575</v>
      </c>
      <c r="V25" s="176"/>
      <c r="W25" s="15" t="s">
        <v>731</v>
      </c>
      <c r="X25" s="15"/>
      <c r="Y25" s="27"/>
      <c r="Z25" s="37"/>
      <c r="AA25" s="37"/>
      <c r="AB25" s="128" t="s">
        <v>165</v>
      </c>
      <c r="AC25" s="129"/>
      <c r="AD25" s="129"/>
      <c r="AE25" s="129"/>
      <c r="AF25" s="129"/>
      <c r="AG25" s="129"/>
      <c r="AH25" s="15"/>
      <c r="AI25" s="27"/>
      <c r="AJ25" s="67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36"/>
      <c r="AV25" s="56"/>
      <c r="AW25" s="57"/>
      <c r="AX25" s="102"/>
      <c r="AY25" s="103"/>
      <c r="AZ25" s="103"/>
      <c r="BA25" s="104"/>
      <c r="BB25" s="19">
        <f>ROUND(ROUND(U25*AI26,0)*(1+AZ35),0)</f>
        <v>605</v>
      </c>
      <c r="BC25" s="41"/>
    </row>
    <row r="26" spans="1:55" s="20" customFormat="1" ht="17.100000000000001" customHeight="1" x14ac:dyDescent="0.15">
      <c r="A26" s="7">
        <v>11</v>
      </c>
      <c r="B26" s="8">
        <v>1566</v>
      </c>
      <c r="C26" s="9" t="s">
        <v>1063</v>
      </c>
      <c r="D26" s="206"/>
      <c r="E26" s="76"/>
      <c r="F26" s="76"/>
      <c r="G26" s="76"/>
      <c r="H26" s="76"/>
      <c r="I26" s="79"/>
      <c r="J26" s="79"/>
      <c r="K26" s="79"/>
      <c r="L26" s="15"/>
      <c r="M26" s="15"/>
      <c r="N26" s="15"/>
      <c r="O26" s="15"/>
      <c r="P26" s="206"/>
      <c r="Q26" s="84"/>
      <c r="R26" s="81"/>
      <c r="S26" s="81"/>
      <c r="T26" s="81"/>
      <c r="U26" s="81"/>
      <c r="V26" s="81"/>
      <c r="W26" s="81"/>
      <c r="X26" s="81"/>
      <c r="Y26" s="81"/>
      <c r="Z26" s="81"/>
      <c r="AA26" s="90"/>
      <c r="AB26" s="130" t="s">
        <v>224</v>
      </c>
      <c r="AC26" s="131"/>
      <c r="AD26" s="131"/>
      <c r="AE26" s="131"/>
      <c r="AF26" s="131"/>
      <c r="AG26" s="131"/>
      <c r="AH26" s="25" t="s">
        <v>720</v>
      </c>
      <c r="AI26" s="158">
        <v>0.7</v>
      </c>
      <c r="AJ26" s="159"/>
      <c r="AK26" s="60" t="s">
        <v>796</v>
      </c>
      <c r="AL26" s="23"/>
      <c r="AM26" s="23"/>
      <c r="AN26" s="23"/>
      <c r="AO26" s="23"/>
      <c r="AP26" s="23"/>
      <c r="AQ26" s="23"/>
      <c r="AR26" s="23"/>
      <c r="AS26" s="23"/>
      <c r="AT26" s="23"/>
      <c r="AU26" s="25" t="s">
        <v>719</v>
      </c>
      <c r="AV26" s="158">
        <v>1</v>
      </c>
      <c r="AW26" s="159"/>
      <c r="AX26" s="102"/>
      <c r="AY26" s="103"/>
      <c r="AZ26" s="103"/>
      <c r="BA26" s="104"/>
      <c r="BB26" s="19">
        <f>ROUND(ROUND(ROUND(U25*AI26,0)*AV26,0)*(1+AZ35),0)</f>
        <v>605</v>
      </c>
      <c r="BC26" s="41"/>
    </row>
    <row r="27" spans="1:55" s="20" customFormat="1" ht="17.100000000000001" customHeight="1" x14ac:dyDescent="0.15">
      <c r="A27" s="7">
        <v>11</v>
      </c>
      <c r="B27" s="8">
        <v>1567</v>
      </c>
      <c r="C27" s="9" t="s">
        <v>1064</v>
      </c>
      <c r="D27" s="206"/>
      <c r="E27" s="160" t="s">
        <v>541</v>
      </c>
      <c r="F27" s="177"/>
      <c r="G27" s="177"/>
      <c r="H27" s="177"/>
      <c r="I27" s="177"/>
      <c r="J27" s="177"/>
      <c r="K27" s="177"/>
      <c r="L27" s="177"/>
      <c r="M27" s="177"/>
      <c r="N27" s="177"/>
      <c r="O27" s="16"/>
      <c r="P27" s="206"/>
      <c r="Q27" s="180" t="s">
        <v>219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72"/>
      <c r="AB27" s="17"/>
      <c r="AC27" s="17"/>
      <c r="AD27" s="17"/>
      <c r="AE27" s="17"/>
      <c r="AF27" s="40"/>
      <c r="AG27" s="40"/>
      <c r="AH27" s="17"/>
      <c r="AI27" s="64"/>
      <c r="AJ27" s="65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36"/>
      <c r="AV27" s="56"/>
      <c r="AW27" s="57"/>
      <c r="AX27" s="102"/>
      <c r="AY27" s="103"/>
      <c r="AZ27" s="103"/>
      <c r="BA27" s="104"/>
      <c r="BB27" s="19">
        <f>ROUND(U29*(1+AZ35),0)</f>
        <v>270</v>
      </c>
      <c r="BC27" s="41"/>
    </row>
    <row r="28" spans="1:55" s="20" customFormat="1" ht="17.100000000000001" customHeight="1" x14ac:dyDescent="0.15">
      <c r="A28" s="7">
        <v>11</v>
      </c>
      <c r="B28" s="8">
        <v>1568</v>
      </c>
      <c r="C28" s="9" t="s">
        <v>1361</v>
      </c>
      <c r="D28" s="206"/>
      <c r="E28" s="178"/>
      <c r="F28" s="179"/>
      <c r="G28" s="179"/>
      <c r="H28" s="179"/>
      <c r="I28" s="179"/>
      <c r="J28" s="179"/>
      <c r="K28" s="179"/>
      <c r="L28" s="179"/>
      <c r="M28" s="179"/>
      <c r="N28" s="179"/>
      <c r="O28" s="51"/>
      <c r="P28" s="206"/>
      <c r="Q28" s="178"/>
      <c r="R28" s="179"/>
      <c r="S28" s="179"/>
      <c r="T28" s="179"/>
      <c r="U28" s="179"/>
      <c r="V28" s="179"/>
      <c r="W28" s="179"/>
      <c r="X28" s="179"/>
      <c r="Y28" s="179"/>
      <c r="Z28" s="179"/>
      <c r="AA28" s="68"/>
      <c r="AB28" s="22"/>
      <c r="AC28" s="23"/>
      <c r="AD28" s="23"/>
      <c r="AE28" s="23"/>
      <c r="AF28" s="43"/>
      <c r="AG28" s="43"/>
      <c r="AH28" s="38"/>
      <c r="AI28" s="38"/>
      <c r="AJ28" s="83"/>
      <c r="AK28" s="60" t="s">
        <v>796</v>
      </c>
      <c r="AL28" s="23"/>
      <c r="AM28" s="23"/>
      <c r="AN28" s="23"/>
      <c r="AO28" s="23"/>
      <c r="AP28" s="23"/>
      <c r="AQ28" s="23"/>
      <c r="AR28" s="23"/>
      <c r="AS28" s="23"/>
      <c r="AT28" s="23"/>
      <c r="AU28" s="25" t="s">
        <v>719</v>
      </c>
      <c r="AV28" s="158">
        <v>1</v>
      </c>
      <c r="AW28" s="159"/>
      <c r="AX28" s="102"/>
      <c r="AY28" s="103"/>
      <c r="AZ28" s="103"/>
      <c r="BA28" s="104"/>
      <c r="BB28" s="19">
        <f>ROUND(ROUND(U29*AV28,0)*(1+AZ35),0)</f>
        <v>270</v>
      </c>
      <c r="BC28" s="41"/>
    </row>
    <row r="29" spans="1:55" s="20" customFormat="1" ht="17.100000000000001" customHeight="1" x14ac:dyDescent="0.15">
      <c r="A29" s="7">
        <v>11</v>
      </c>
      <c r="B29" s="8">
        <v>1569</v>
      </c>
      <c r="C29" s="9" t="s">
        <v>438</v>
      </c>
      <c r="D29" s="206"/>
      <c r="E29" s="76"/>
      <c r="F29" s="76"/>
      <c r="H29" s="88"/>
      <c r="I29" s="88"/>
      <c r="J29" s="15"/>
      <c r="K29" s="15"/>
      <c r="L29" s="27"/>
      <c r="M29" s="37"/>
      <c r="N29" s="37"/>
      <c r="O29" s="51"/>
      <c r="P29" s="206"/>
      <c r="U29" s="176">
        <v>180</v>
      </c>
      <c r="V29" s="176"/>
      <c r="W29" s="15" t="s">
        <v>731</v>
      </c>
      <c r="X29" s="15"/>
      <c r="Y29" s="27"/>
      <c r="Z29" s="37"/>
      <c r="AA29" s="37"/>
      <c r="AB29" s="128" t="s">
        <v>165</v>
      </c>
      <c r="AC29" s="129"/>
      <c r="AD29" s="129"/>
      <c r="AE29" s="129"/>
      <c r="AF29" s="129"/>
      <c r="AG29" s="129"/>
      <c r="AH29" s="15"/>
      <c r="AI29" s="27"/>
      <c r="AJ29" s="67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36"/>
      <c r="AV29" s="56"/>
      <c r="AW29" s="57"/>
      <c r="AX29" s="102"/>
      <c r="AY29" s="103"/>
      <c r="AZ29" s="103"/>
      <c r="BA29" s="104"/>
      <c r="BB29" s="19">
        <f>ROUND(ROUND(U29*AI30,0)*(1+AZ35),0)</f>
        <v>189</v>
      </c>
      <c r="BC29" s="41"/>
    </row>
    <row r="30" spans="1:55" s="20" customFormat="1" ht="17.100000000000001" customHeight="1" x14ac:dyDescent="0.15">
      <c r="A30" s="7">
        <v>11</v>
      </c>
      <c r="B30" s="8">
        <v>1570</v>
      </c>
      <c r="C30" s="9" t="s">
        <v>1065</v>
      </c>
      <c r="D30" s="206"/>
      <c r="E30" s="76"/>
      <c r="F30" s="76"/>
      <c r="G30" s="76"/>
      <c r="O30" s="21"/>
      <c r="P30" s="206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90"/>
      <c r="AB30" s="130" t="s">
        <v>224</v>
      </c>
      <c r="AC30" s="131"/>
      <c r="AD30" s="131"/>
      <c r="AE30" s="131"/>
      <c r="AF30" s="131"/>
      <c r="AG30" s="131"/>
      <c r="AH30" s="25" t="s">
        <v>720</v>
      </c>
      <c r="AI30" s="158">
        <v>0.7</v>
      </c>
      <c r="AJ30" s="159"/>
      <c r="AK30" s="60" t="s">
        <v>796</v>
      </c>
      <c r="AL30" s="23"/>
      <c r="AM30" s="23"/>
      <c r="AN30" s="23"/>
      <c r="AO30" s="23"/>
      <c r="AP30" s="23"/>
      <c r="AQ30" s="23"/>
      <c r="AR30" s="23"/>
      <c r="AS30" s="23"/>
      <c r="AT30" s="23"/>
      <c r="AU30" s="25" t="s">
        <v>719</v>
      </c>
      <c r="AV30" s="158">
        <v>1</v>
      </c>
      <c r="AW30" s="159"/>
      <c r="BB30" s="19">
        <f>ROUND(ROUND(ROUND(U29*AI30,0)*AV30,0)*(1+AZ35),0)</f>
        <v>189</v>
      </c>
      <c r="BC30" s="41"/>
    </row>
    <row r="31" spans="1:55" s="20" customFormat="1" ht="17.100000000000001" customHeight="1" x14ac:dyDescent="0.15">
      <c r="A31" s="7">
        <v>11</v>
      </c>
      <c r="B31" s="8">
        <v>1571</v>
      </c>
      <c r="C31" s="9" t="s">
        <v>1066</v>
      </c>
      <c r="D31" s="206"/>
      <c r="E31" s="76"/>
      <c r="F31" s="76"/>
      <c r="G31" s="76"/>
      <c r="H31" s="76"/>
      <c r="I31" s="79"/>
      <c r="J31" s="79"/>
      <c r="K31" s="79"/>
      <c r="L31" s="15"/>
      <c r="M31" s="15"/>
      <c r="N31" s="15"/>
      <c r="O31" s="21"/>
      <c r="P31" s="206"/>
      <c r="Q31" s="180" t="s">
        <v>220</v>
      </c>
      <c r="R31" s="209"/>
      <c r="S31" s="209"/>
      <c r="T31" s="209"/>
      <c r="U31" s="209"/>
      <c r="V31" s="209"/>
      <c r="W31" s="209"/>
      <c r="X31" s="209"/>
      <c r="Y31" s="209"/>
      <c r="Z31" s="209"/>
      <c r="AA31" s="72"/>
      <c r="AB31" s="17"/>
      <c r="AC31" s="17"/>
      <c r="AD31" s="17"/>
      <c r="AE31" s="17"/>
      <c r="AF31" s="40"/>
      <c r="AG31" s="40"/>
      <c r="AH31" s="17"/>
      <c r="AI31" s="64"/>
      <c r="AJ31" s="65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36"/>
      <c r="AV31" s="56"/>
      <c r="AW31" s="57"/>
      <c r="BB31" s="19">
        <f>ROUND(U33*(1+AZ35),0)</f>
        <v>383</v>
      </c>
      <c r="BC31" s="41"/>
    </row>
    <row r="32" spans="1:55" s="20" customFormat="1" ht="17.100000000000001" customHeight="1" x14ac:dyDescent="0.15">
      <c r="A32" s="7">
        <v>11</v>
      </c>
      <c r="B32" s="8">
        <v>1572</v>
      </c>
      <c r="C32" s="9" t="s">
        <v>1362</v>
      </c>
      <c r="D32" s="206"/>
      <c r="E32" s="76"/>
      <c r="F32" s="76"/>
      <c r="G32" s="76"/>
      <c r="H32" s="76"/>
      <c r="I32" s="79"/>
      <c r="J32" s="79"/>
      <c r="K32" s="79"/>
      <c r="L32" s="15"/>
      <c r="M32" s="15"/>
      <c r="N32" s="15"/>
      <c r="O32" s="21"/>
      <c r="P32" s="206"/>
      <c r="Q32" s="210"/>
      <c r="R32" s="211"/>
      <c r="S32" s="211"/>
      <c r="T32" s="211"/>
      <c r="U32" s="211"/>
      <c r="V32" s="211"/>
      <c r="W32" s="211"/>
      <c r="X32" s="211"/>
      <c r="Y32" s="211"/>
      <c r="Z32" s="211"/>
      <c r="AA32" s="68"/>
      <c r="AB32" s="22"/>
      <c r="AC32" s="23"/>
      <c r="AD32" s="23"/>
      <c r="AE32" s="23"/>
      <c r="AF32" s="43"/>
      <c r="AG32" s="43"/>
      <c r="AH32" s="38"/>
      <c r="AI32" s="38"/>
      <c r="AJ32" s="83"/>
      <c r="AK32" s="60" t="s">
        <v>796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5" t="s">
        <v>719</v>
      </c>
      <c r="AV32" s="158">
        <v>1</v>
      </c>
      <c r="AW32" s="159"/>
      <c r="BB32" s="19">
        <f>ROUND(ROUND(U33*AV32,0)*(1+AZ35),0)</f>
        <v>383</v>
      </c>
      <c r="BC32" s="41"/>
    </row>
    <row r="33" spans="1:55" s="20" customFormat="1" ht="17.100000000000001" customHeight="1" x14ac:dyDescent="0.15">
      <c r="A33" s="7">
        <v>11</v>
      </c>
      <c r="B33" s="8">
        <v>1573</v>
      </c>
      <c r="C33" s="9" t="s">
        <v>439</v>
      </c>
      <c r="D33" s="206"/>
      <c r="E33" s="76"/>
      <c r="F33" s="76"/>
      <c r="G33" s="76"/>
      <c r="H33" s="76"/>
      <c r="I33" s="79"/>
      <c r="J33" s="79"/>
      <c r="K33" s="79"/>
      <c r="L33" s="15"/>
      <c r="M33" s="15"/>
      <c r="N33" s="15"/>
      <c r="O33" s="21"/>
      <c r="P33" s="206"/>
      <c r="U33" s="176">
        <v>255</v>
      </c>
      <c r="V33" s="176"/>
      <c r="W33" s="15" t="s">
        <v>731</v>
      </c>
      <c r="X33" s="15"/>
      <c r="Y33" s="27"/>
      <c r="Z33" s="37"/>
      <c r="AA33" s="37"/>
      <c r="AB33" s="128" t="s">
        <v>165</v>
      </c>
      <c r="AC33" s="129"/>
      <c r="AD33" s="129"/>
      <c r="AE33" s="129"/>
      <c r="AF33" s="129"/>
      <c r="AG33" s="129"/>
      <c r="AH33" s="15"/>
      <c r="AI33" s="27"/>
      <c r="AJ33" s="67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36"/>
      <c r="AV33" s="56"/>
      <c r="AW33" s="57"/>
      <c r="AX33" s="181" t="s">
        <v>1056</v>
      </c>
      <c r="AY33" s="182"/>
      <c r="AZ33" s="182"/>
      <c r="BA33" s="183"/>
      <c r="BB33" s="19">
        <f>ROUND(ROUND(U33*AI34,0)*(1+AZ35),0)</f>
        <v>269</v>
      </c>
      <c r="BC33" s="41"/>
    </row>
    <row r="34" spans="1:55" s="20" customFormat="1" ht="17.100000000000001" customHeight="1" x14ac:dyDescent="0.15">
      <c r="A34" s="7">
        <v>11</v>
      </c>
      <c r="B34" s="8">
        <v>1574</v>
      </c>
      <c r="C34" s="9" t="s">
        <v>1067</v>
      </c>
      <c r="D34" s="206"/>
      <c r="E34" s="76"/>
      <c r="F34" s="76"/>
      <c r="G34" s="76"/>
      <c r="H34" s="76"/>
      <c r="I34" s="79"/>
      <c r="J34" s="79"/>
      <c r="K34" s="79"/>
      <c r="L34" s="15"/>
      <c r="M34" s="15"/>
      <c r="N34" s="15"/>
      <c r="O34" s="21"/>
      <c r="P34" s="206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90"/>
      <c r="AB34" s="130" t="s">
        <v>224</v>
      </c>
      <c r="AC34" s="131"/>
      <c r="AD34" s="131"/>
      <c r="AE34" s="131"/>
      <c r="AF34" s="131"/>
      <c r="AG34" s="131"/>
      <c r="AH34" s="25" t="s">
        <v>720</v>
      </c>
      <c r="AI34" s="158">
        <v>0.7</v>
      </c>
      <c r="AJ34" s="159"/>
      <c r="AK34" s="60" t="s">
        <v>796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5" t="s">
        <v>719</v>
      </c>
      <c r="AV34" s="158">
        <v>1</v>
      </c>
      <c r="AW34" s="159"/>
      <c r="AX34" s="181"/>
      <c r="AY34" s="182"/>
      <c r="AZ34" s="182"/>
      <c r="BA34" s="183"/>
      <c r="BB34" s="19">
        <f>ROUND(ROUND(ROUND(U33*AI34,0)*AV34,0)*(1+AZ35),0)</f>
        <v>269</v>
      </c>
      <c r="BC34" s="41"/>
    </row>
    <row r="35" spans="1:55" s="20" customFormat="1" ht="17.100000000000001" customHeight="1" x14ac:dyDescent="0.15">
      <c r="A35" s="7">
        <v>11</v>
      </c>
      <c r="B35" s="8">
        <v>1575</v>
      </c>
      <c r="C35" s="9" t="s">
        <v>1068</v>
      </c>
      <c r="D35" s="206"/>
      <c r="E35" s="76"/>
      <c r="F35" s="76"/>
      <c r="G35" s="76"/>
      <c r="H35" s="76"/>
      <c r="I35" s="79"/>
      <c r="J35" s="79"/>
      <c r="K35" s="79"/>
      <c r="L35" s="15"/>
      <c r="M35" s="15"/>
      <c r="N35" s="15"/>
      <c r="O35" s="15"/>
      <c r="P35" s="206"/>
      <c r="Q35" s="180" t="s">
        <v>221</v>
      </c>
      <c r="R35" s="177"/>
      <c r="S35" s="177"/>
      <c r="T35" s="177"/>
      <c r="U35" s="177"/>
      <c r="V35" s="177"/>
      <c r="W35" s="177"/>
      <c r="X35" s="177"/>
      <c r="Y35" s="177"/>
      <c r="Z35" s="177"/>
      <c r="AA35" s="72"/>
      <c r="AB35" s="17"/>
      <c r="AC35" s="17"/>
      <c r="AD35" s="17"/>
      <c r="AE35" s="17"/>
      <c r="AF35" s="40"/>
      <c r="AG35" s="40"/>
      <c r="AH35" s="17"/>
      <c r="AI35" s="64"/>
      <c r="AJ35" s="65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36"/>
      <c r="AV35" s="56"/>
      <c r="AW35" s="57"/>
      <c r="AX35" s="102" t="s">
        <v>1052</v>
      </c>
      <c r="AY35" s="71" t="s">
        <v>722</v>
      </c>
      <c r="AZ35" s="171">
        <v>0.5</v>
      </c>
      <c r="BA35" s="171"/>
      <c r="BB35" s="19">
        <f>ROUND(U37*(1+AZ35),0)</f>
        <v>495</v>
      </c>
      <c r="BC35" s="41"/>
    </row>
    <row r="36" spans="1:55" s="20" customFormat="1" ht="17.100000000000001" customHeight="1" x14ac:dyDescent="0.15">
      <c r="A36" s="7">
        <v>11</v>
      </c>
      <c r="B36" s="8">
        <v>1576</v>
      </c>
      <c r="C36" s="9" t="s">
        <v>1363</v>
      </c>
      <c r="D36" s="206"/>
      <c r="E36" s="76"/>
      <c r="F36" s="76"/>
      <c r="G36" s="76"/>
      <c r="H36" s="76"/>
      <c r="I36" s="79"/>
      <c r="J36" s="79"/>
      <c r="K36" s="79"/>
      <c r="L36" s="15"/>
      <c r="M36" s="15"/>
      <c r="N36" s="15"/>
      <c r="O36" s="15"/>
      <c r="P36" s="206"/>
      <c r="Q36" s="178"/>
      <c r="R36" s="179"/>
      <c r="S36" s="179"/>
      <c r="T36" s="179"/>
      <c r="U36" s="179"/>
      <c r="V36" s="179"/>
      <c r="W36" s="179"/>
      <c r="X36" s="179"/>
      <c r="Y36" s="179"/>
      <c r="Z36" s="179"/>
      <c r="AA36" s="68"/>
      <c r="AB36" s="22"/>
      <c r="AC36" s="23"/>
      <c r="AD36" s="23"/>
      <c r="AE36" s="23"/>
      <c r="AF36" s="43"/>
      <c r="AG36" s="43"/>
      <c r="AH36" s="38"/>
      <c r="AI36" s="38"/>
      <c r="AJ36" s="83"/>
      <c r="AK36" s="60" t="s">
        <v>796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5" t="s">
        <v>719</v>
      </c>
      <c r="AV36" s="158">
        <v>1</v>
      </c>
      <c r="AW36" s="159"/>
      <c r="AX36" s="102"/>
      <c r="AY36" s="103"/>
      <c r="AZ36" s="103"/>
      <c r="BA36" s="90" t="s">
        <v>797</v>
      </c>
      <c r="BB36" s="19">
        <f>ROUND(ROUND(U37*AV36,0)*(1+AZ35),0)</f>
        <v>495</v>
      </c>
      <c r="BC36" s="41"/>
    </row>
    <row r="37" spans="1:55" s="20" customFormat="1" ht="17.100000000000001" customHeight="1" x14ac:dyDescent="0.15">
      <c r="A37" s="7">
        <v>11</v>
      </c>
      <c r="B37" s="8">
        <v>1577</v>
      </c>
      <c r="C37" s="9" t="s">
        <v>440</v>
      </c>
      <c r="D37" s="206"/>
      <c r="E37" s="76"/>
      <c r="F37" s="76"/>
      <c r="G37" s="76"/>
      <c r="H37" s="76"/>
      <c r="I37" s="79"/>
      <c r="J37" s="79"/>
      <c r="K37" s="79"/>
      <c r="L37" s="15"/>
      <c r="M37" s="15"/>
      <c r="N37" s="15"/>
      <c r="O37" s="15"/>
      <c r="P37" s="206"/>
      <c r="Q37" s="53"/>
      <c r="U37" s="176">
        <v>330</v>
      </c>
      <c r="V37" s="176"/>
      <c r="W37" s="15" t="s">
        <v>731</v>
      </c>
      <c r="X37" s="15"/>
      <c r="Y37" s="27"/>
      <c r="Z37" s="37"/>
      <c r="AA37" s="37"/>
      <c r="AB37" s="128" t="s">
        <v>165</v>
      </c>
      <c r="AC37" s="129"/>
      <c r="AD37" s="129"/>
      <c r="AE37" s="129"/>
      <c r="AF37" s="129"/>
      <c r="AG37" s="129"/>
      <c r="AH37" s="15"/>
      <c r="AI37" s="27"/>
      <c r="AJ37" s="6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36"/>
      <c r="AV37" s="56"/>
      <c r="AW37" s="57"/>
      <c r="AX37" s="102"/>
      <c r="AY37" s="103"/>
      <c r="AZ37" s="103"/>
      <c r="BA37" s="104"/>
      <c r="BB37" s="19">
        <f>ROUND(ROUND(U37*AI38,0)*(1+AZ35),0)</f>
        <v>347</v>
      </c>
      <c r="BC37" s="41"/>
    </row>
    <row r="38" spans="1:55" s="20" customFormat="1" ht="17.100000000000001" customHeight="1" x14ac:dyDescent="0.15">
      <c r="A38" s="7">
        <v>11</v>
      </c>
      <c r="B38" s="8">
        <v>1578</v>
      </c>
      <c r="C38" s="9" t="s">
        <v>1069</v>
      </c>
      <c r="D38" s="206"/>
      <c r="E38" s="76"/>
      <c r="F38" s="76"/>
      <c r="G38" s="76"/>
      <c r="H38" s="76"/>
      <c r="I38" s="79"/>
      <c r="J38" s="79"/>
      <c r="K38" s="79"/>
      <c r="L38" s="15"/>
      <c r="M38" s="15"/>
      <c r="N38" s="15"/>
      <c r="O38" s="15"/>
      <c r="P38" s="206"/>
      <c r="Q38" s="84"/>
      <c r="R38" s="81"/>
      <c r="S38" s="81"/>
      <c r="T38" s="81"/>
      <c r="U38" s="81"/>
      <c r="V38" s="81"/>
      <c r="W38" s="81"/>
      <c r="X38" s="81"/>
      <c r="Y38" s="81"/>
      <c r="Z38" s="81"/>
      <c r="AA38" s="91"/>
      <c r="AB38" s="130" t="s">
        <v>224</v>
      </c>
      <c r="AC38" s="131"/>
      <c r="AD38" s="131"/>
      <c r="AE38" s="131"/>
      <c r="AF38" s="131"/>
      <c r="AG38" s="131"/>
      <c r="AH38" s="25" t="s">
        <v>720</v>
      </c>
      <c r="AI38" s="158">
        <v>0.7</v>
      </c>
      <c r="AJ38" s="159"/>
      <c r="AK38" s="60" t="s">
        <v>796</v>
      </c>
      <c r="AL38" s="23"/>
      <c r="AM38" s="23"/>
      <c r="AN38" s="23"/>
      <c r="AO38" s="23"/>
      <c r="AP38" s="23"/>
      <c r="AQ38" s="23"/>
      <c r="AR38" s="23"/>
      <c r="AS38" s="23"/>
      <c r="AT38" s="23"/>
      <c r="AU38" s="25" t="s">
        <v>719</v>
      </c>
      <c r="AV38" s="158">
        <v>1</v>
      </c>
      <c r="AW38" s="159"/>
      <c r="AX38" s="102"/>
      <c r="AY38" s="103"/>
      <c r="AZ38" s="103"/>
      <c r="BA38" s="104"/>
      <c r="BB38" s="19">
        <f>ROUND(ROUND(ROUND(U37*AI38,0)*AV38,0)*(1+AZ35),0)</f>
        <v>347</v>
      </c>
      <c r="BC38" s="41"/>
    </row>
    <row r="39" spans="1:55" s="20" customFormat="1" ht="17.100000000000001" customHeight="1" x14ac:dyDescent="0.15">
      <c r="A39" s="7">
        <v>11</v>
      </c>
      <c r="B39" s="8">
        <v>1579</v>
      </c>
      <c r="C39" s="9" t="s">
        <v>1070</v>
      </c>
      <c r="D39" s="206"/>
      <c r="E39" s="76"/>
      <c r="F39" s="76"/>
      <c r="G39" s="76"/>
      <c r="H39" s="76"/>
      <c r="I39" s="79"/>
      <c r="J39" s="79"/>
      <c r="K39" s="79"/>
      <c r="L39" s="15"/>
      <c r="M39" s="15"/>
      <c r="N39" s="15"/>
      <c r="O39" s="15"/>
      <c r="P39" s="206"/>
      <c r="Q39" s="180" t="s">
        <v>222</v>
      </c>
      <c r="R39" s="177"/>
      <c r="S39" s="177"/>
      <c r="T39" s="177"/>
      <c r="U39" s="177"/>
      <c r="V39" s="177"/>
      <c r="W39" s="177"/>
      <c r="X39" s="177"/>
      <c r="Y39" s="177"/>
      <c r="Z39" s="177"/>
      <c r="AA39" s="65"/>
      <c r="AB39" s="17"/>
      <c r="AC39" s="17"/>
      <c r="AD39" s="17"/>
      <c r="AE39" s="17"/>
      <c r="AF39" s="40"/>
      <c r="AG39" s="40"/>
      <c r="AH39" s="17"/>
      <c r="AI39" s="64"/>
      <c r="AJ39" s="65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36"/>
      <c r="AV39" s="56"/>
      <c r="AW39" s="57"/>
      <c r="AX39" s="102"/>
      <c r="AY39" s="103"/>
      <c r="AZ39" s="103"/>
      <c r="BA39" s="104"/>
      <c r="BB39" s="19">
        <f>ROUND(U41*(1+AZ35),0)</f>
        <v>608</v>
      </c>
      <c r="BC39" s="41"/>
    </row>
    <row r="40" spans="1:55" s="20" customFormat="1" ht="17.100000000000001" customHeight="1" x14ac:dyDescent="0.15">
      <c r="A40" s="7">
        <v>11</v>
      </c>
      <c r="B40" s="8">
        <v>1580</v>
      </c>
      <c r="C40" s="9" t="s">
        <v>1044</v>
      </c>
      <c r="D40" s="206"/>
      <c r="E40" s="76"/>
      <c r="F40" s="76"/>
      <c r="G40" s="76"/>
      <c r="H40" s="76"/>
      <c r="I40" s="79"/>
      <c r="J40" s="79"/>
      <c r="K40" s="79"/>
      <c r="L40" s="15"/>
      <c r="M40" s="15"/>
      <c r="N40" s="15"/>
      <c r="O40" s="15"/>
      <c r="P40" s="206"/>
      <c r="Q40" s="178"/>
      <c r="R40" s="179"/>
      <c r="S40" s="179"/>
      <c r="T40" s="179"/>
      <c r="U40" s="179"/>
      <c r="V40" s="179"/>
      <c r="W40" s="179"/>
      <c r="X40" s="179"/>
      <c r="Y40" s="179"/>
      <c r="Z40" s="179"/>
      <c r="AA40" s="68"/>
      <c r="AB40" s="22"/>
      <c r="AC40" s="23"/>
      <c r="AD40" s="23"/>
      <c r="AE40" s="23"/>
      <c r="AF40" s="43"/>
      <c r="AG40" s="43"/>
      <c r="AH40" s="38"/>
      <c r="AI40" s="38"/>
      <c r="AJ40" s="83"/>
      <c r="AK40" s="60" t="s">
        <v>796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5" t="s">
        <v>719</v>
      </c>
      <c r="AV40" s="158">
        <v>1</v>
      </c>
      <c r="AW40" s="159"/>
      <c r="AX40" s="102"/>
      <c r="AY40" s="103"/>
      <c r="AZ40" s="103"/>
      <c r="BA40" s="104"/>
      <c r="BB40" s="19">
        <f>ROUND(ROUND(U41*AV40,0)*(1+AZ35),0)</f>
        <v>608</v>
      </c>
      <c r="BC40" s="41"/>
    </row>
    <row r="41" spans="1:55" s="20" customFormat="1" ht="17.100000000000001" customHeight="1" x14ac:dyDescent="0.15">
      <c r="A41" s="7">
        <v>11</v>
      </c>
      <c r="B41" s="8">
        <v>1581</v>
      </c>
      <c r="C41" s="9" t="s">
        <v>441</v>
      </c>
      <c r="D41" s="206"/>
      <c r="E41" s="76"/>
      <c r="F41" s="76"/>
      <c r="G41" s="76"/>
      <c r="H41" s="76"/>
      <c r="I41" s="79"/>
      <c r="J41" s="79"/>
      <c r="K41" s="79"/>
      <c r="L41" s="15"/>
      <c r="M41" s="15"/>
      <c r="N41" s="15"/>
      <c r="O41" s="15"/>
      <c r="P41" s="206"/>
      <c r="Q41" s="53"/>
      <c r="U41" s="176">
        <v>405</v>
      </c>
      <c r="V41" s="176"/>
      <c r="W41" s="15" t="s">
        <v>731</v>
      </c>
      <c r="X41" s="15"/>
      <c r="Y41" s="27"/>
      <c r="Z41" s="37"/>
      <c r="AA41" s="37"/>
      <c r="AB41" s="128" t="s">
        <v>165</v>
      </c>
      <c r="AC41" s="129"/>
      <c r="AD41" s="129"/>
      <c r="AE41" s="129"/>
      <c r="AF41" s="129"/>
      <c r="AG41" s="129"/>
      <c r="AH41" s="15"/>
      <c r="AI41" s="27"/>
      <c r="AJ41" s="6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36"/>
      <c r="AV41" s="56"/>
      <c r="AW41" s="57"/>
      <c r="AX41" s="102"/>
      <c r="AY41" s="103"/>
      <c r="AZ41" s="103"/>
      <c r="BA41" s="104"/>
      <c r="BB41" s="19">
        <f>ROUND(ROUND(U41*AI42,0)*(1+AZ35),0)</f>
        <v>426</v>
      </c>
      <c r="BC41" s="41"/>
    </row>
    <row r="42" spans="1:55" s="20" customFormat="1" ht="17.100000000000001" customHeight="1" x14ac:dyDescent="0.15">
      <c r="A42" s="7">
        <v>11</v>
      </c>
      <c r="B42" s="8">
        <v>1582</v>
      </c>
      <c r="C42" s="9" t="s">
        <v>1071</v>
      </c>
      <c r="D42" s="206"/>
      <c r="E42" s="78"/>
      <c r="F42" s="78"/>
      <c r="G42" s="78"/>
      <c r="H42" s="78"/>
      <c r="I42" s="80"/>
      <c r="J42" s="80"/>
      <c r="K42" s="80"/>
      <c r="L42" s="23"/>
      <c r="M42" s="23"/>
      <c r="N42" s="23"/>
      <c r="O42" s="24"/>
      <c r="P42" s="206"/>
      <c r="Q42" s="84"/>
      <c r="R42" s="81"/>
      <c r="S42" s="81"/>
      <c r="T42" s="81"/>
      <c r="U42" s="81"/>
      <c r="V42" s="81"/>
      <c r="W42" s="81"/>
      <c r="X42" s="81"/>
      <c r="Y42" s="81"/>
      <c r="Z42" s="81"/>
      <c r="AA42" s="90"/>
      <c r="AB42" s="130" t="s">
        <v>224</v>
      </c>
      <c r="AC42" s="131"/>
      <c r="AD42" s="131"/>
      <c r="AE42" s="131"/>
      <c r="AF42" s="131"/>
      <c r="AG42" s="131"/>
      <c r="AH42" s="25" t="s">
        <v>720</v>
      </c>
      <c r="AI42" s="158">
        <v>0.7</v>
      </c>
      <c r="AJ42" s="159"/>
      <c r="AK42" s="60" t="s">
        <v>796</v>
      </c>
      <c r="AL42" s="23"/>
      <c r="AM42" s="23"/>
      <c r="AN42" s="23"/>
      <c r="AO42" s="23"/>
      <c r="AP42" s="23"/>
      <c r="AQ42" s="23"/>
      <c r="AR42" s="23"/>
      <c r="AS42" s="23"/>
      <c r="AT42" s="23"/>
      <c r="AU42" s="25" t="s">
        <v>719</v>
      </c>
      <c r="AV42" s="158">
        <v>1</v>
      </c>
      <c r="AW42" s="159"/>
      <c r="AX42" s="102"/>
      <c r="AY42" s="103"/>
      <c r="AZ42" s="103"/>
      <c r="BA42" s="104"/>
      <c r="BB42" s="19">
        <f>ROUND(ROUND(ROUND(U41*AI42,0)*AV42,0)*(1+AZ35),0)</f>
        <v>426</v>
      </c>
      <c r="BC42" s="41"/>
    </row>
    <row r="43" spans="1:55" s="20" customFormat="1" ht="17.100000000000001" customHeight="1" x14ac:dyDescent="0.15">
      <c r="A43" s="7">
        <v>11</v>
      </c>
      <c r="B43" s="8">
        <v>1583</v>
      </c>
      <c r="C43" s="9" t="s">
        <v>1072</v>
      </c>
      <c r="D43" s="206"/>
      <c r="E43" s="160" t="s">
        <v>542</v>
      </c>
      <c r="F43" s="177"/>
      <c r="G43" s="177"/>
      <c r="H43" s="177"/>
      <c r="I43" s="177"/>
      <c r="J43" s="177"/>
      <c r="K43" s="177"/>
      <c r="L43" s="177"/>
      <c r="M43" s="177"/>
      <c r="N43" s="177"/>
      <c r="O43" s="16"/>
      <c r="P43" s="206"/>
      <c r="Q43" s="180" t="s">
        <v>219</v>
      </c>
      <c r="R43" s="177"/>
      <c r="S43" s="177"/>
      <c r="T43" s="177"/>
      <c r="U43" s="177"/>
      <c r="V43" s="177"/>
      <c r="W43" s="177"/>
      <c r="X43" s="177"/>
      <c r="Y43" s="177"/>
      <c r="Z43" s="177"/>
      <c r="AA43" s="72"/>
      <c r="AB43" s="17"/>
      <c r="AC43" s="17"/>
      <c r="AD43" s="17"/>
      <c r="AE43" s="17"/>
      <c r="AF43" s="40"/>
      <c r="AG43" s="40"/>
      <c r="AH43" s="17"/>
      <c r="AI43" s="64"/>
      <c r="AJ43" s="65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36"/>
      <c r="AV43" s="56"/>
      <c r="AW43" s="57"/>
      <c r="AX43" s="102"/>
      <c r="AY43" s="103"/>
      <c r="AZ43" s="103"/>
      <c r="BA43" s="104"/>
      <c r="BB43" s="19">
        <f>ROUND(U45*(1+AZ35),0)</f>
        <v>113</v>
      </c>
      <c r="BC43" s="41"/>
    </row>
    <row r="44" spans="1:55" s="20" customFormat="1" ht="17.100000000000001" customHeight="1" x14ac:dyDescent="0.15">
      <c r="A44" s="7">
        <v>11</v>
      </c>
      <c r="B44" s="8">
        <v>1584</v>
      </c>
      <c r="C44" s="9" t="s">
        <v>1045</v>
      </c>
      <c r="D44" s="206"/>
      <c r="E44" s="178"/>
      <c r="F44" s="179"/>
      <c r="G44" s="179"/>
      <c r="H44" s="179"/>
      <c r="I44" s="179"/>
      <c r="J44" s="179"/>
      <c r="K44" s="179"/>
      <c r="L44" s="179"/>
      <c r="M44" s="179"/>
      <c r="N44" s="179"/>
      <c r="O44" s="51"/>
      <c r="P44" s="206"/>
      <c r="Q44" s="178"/>
      <c r="R44" s="179"/>
      <c r="S44" s="179"/>
      <c r="T44" s="179"/>
      <c r="U44" s="179"/>
      <c r="V44" s="179"/>
      <c r="W44" s="179"/>
      <c r="X44" s="179"/>
      <c r="Y44" s="179"/>
      <c r="Z44" s="179"/>
      <c r="AA44" s="68"/>
      <c r="AB44" s="22"/>
      <c r="AC44" s="23"/>
      <c r="AD44" s="23"/>
      <c r="AE44" s="23"/>
      <c r="AF44" s="43"/>
      <c r="AG44" s="43"/>
      <c r="AH44" s="38"/>
      <c r="AI44" s="38"/>
      <c r="AJ44" s="83"/>
      <c r="AK44" s="60" t="s">
        <v>796</v>
      </c>
      <c r="AL44" s="23"/>
      <c r="AM44" s="23"/>
      <c r="AN44" s="23"/>
      <c r="AO44" s="23"/>
      <c r="AP44" s="23"/>
      <c r="AQ44" s="23"/>
      <c r="AR44" s="23"/>
      <c r="AS44" s="23"/>
      <c r="AT44" s="23"/>
      <c r="AU44" s="25" t="s">
        <v>719</v>
      </c>
      <c r="AV44" s="158">
        <v>1</v>
      </c>
      <c r="AW44" s="159"/>
      <c r="AX44" s="102"/>
      <c r="AY44" s="103"/>
      <c r="AZ44" s="103"/>
      <c r="BA44" s="104"/>
      <c r="BB44" s="19">
        <f>ROUND(ROUND(U45*AV44,0)*(1+AZ35),0)</f>
        <v>113</v>
      </c>
      <c r="BC44" s="41"/>
    </row>
    <row r="45" spans="1:55" s="20" customFormat="1" ht="15.75" customHeight="1" x14ac:dyDescent="0.15">
      <c r="A45" s="7">
        <v>11</v>
      </c>
      <c r="B45" s="8">
        <v>1585</v>
      </c>
      <c r="C45" s="9" t="s">
        <v>442</v>
      </c>
      <c r="D45" s="206"/>
      <c r="E45" s="76"/>
      <c r="F45" s="76"/>
      <c r="H45" s="88"/>
      <c r="I45" s="88"/>
      <c r="J45" s="15"/>
      <c r="K45" s="15"/>
      <c r="L45" s="27"/>
      <c r="M45" s="37"/>
      <c r="N45" s="37"/>
      <c r="O45" s="51"/>
      <c r="P45" s="206"/>
      <c r="U45" s="176">
        <v>75</v>
      </c>
      <c r="V45" s="176"/>
      <c r="W45" s="15" t="s">
        <v>731</v>
      </c>
      <c r="Y45" s="27"/>
      <c r="Z45" s="37"/>
      <c r="AA45" s="37"/>
      <c r="AB45" s="128" t="s">
        <v>165</v>
      </c>
      <c r="AC45" s="129"/>
      <c r="AD45" s="129"/>
      <c r="AE45" s="129"/>
      <c r="AF45" s="129"/>
      <c r="AG45" s="129"/>
      <c r="AH45" s="15"/>
      <c r="AI45" s="27"/>
      <c r="AJ45" s="67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36"/>
      <c r="AV45" s="56"/>
      <c r="AW45" s="57"/>
      <c r="AX45" s="102"/>
      <c r="AY45" s="103"/>
      <c r="AZ45" s="103"/>
      <c r="BA45" s="104"/>
      <c r="BB45" s="19">
        <f>ROUND(ROUND(U45*AI46,0)*(1+AZ35),0)</f>
        <v>80</v>
      </c>
      <c r="BC45" s="41"/>
    </row>
    <row r="46" spans="1:55" s="20" customFormat="1" ht="17.100000000000001" customHeight="1" x14ac:dyDescent="0.15">
      <c r="A46" s="7">
        <v>11</v>
      </c>
      <c r="B46" s="8">
        <v>1586</v>
      </c>
      <c r="C46" s="9" t="s">
        <v>1073</v>
      </c>
      <c r="D46" s="206"/>
      <c r="E46" s="76"/>
      <c r="F46" s="76"/>
      <c r="G46" s="76"/>
      <c r="O46" s="21"/>
      <c r="P46" s="206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90"/>
      <c r="AB46" s="130" t="s">
        <v>224</v>
      </c>
      <c r="AC46" s="131"/>
      <c r="AD46" s="131"/>
      <c r="AE46" s="131"/>
      <c r="AF46" s="131"/>
      <c r="AG46" s="131"/>
      <c r="AH46" s="25" t="s">
        <v>720</v>
      </c>
      <c r="AI46" s="158">
        <v>0.7</v>
      </c>
      <c r="AJ46" s="159"/>
      <c r="AK46" s="60" t="s">
        <v>796</v>
      </c>
      <c r="AL46" s="23"/>
      <c r="AM46" s="23"/>
      <c r="AN46" s="23"/>
      <c r="AO46" s="23"/>
      <c r="AP46" s="23"/>
      <c r="AQ46" s="23"/>
      <c r="AR46" s="23"/>
      <c r="AS46" s="23"/>
      <c r="AT46" s="23"/>
      <c r="AU46" s="25" t="s">
        <v>719</v>
      </c>
      <c r="AV46" s="158">
        <v>1</v>
      </c>
      <c r="AW46" s="159"/>
      <c r="AX46" s="102"/>
      <c r="AY46" s="103"/>
      <c r="AZ46" s="103"/>
      <c r="BA46" s="104"/>
      <c r="BB46" s="19">
        <f>ROUND(ROUND(ROUND(U45*AI46,0)*AV46,0)*(1+AZ35),0)</f>
        <v>80</v>
      </c>
      <c r="BC46" s="41"/>
    </row>
    <row r="47" spans="1:55" s="20" customFormat="1" ht="17.100000000000001" customHeight="1" x14ac:dyDescent="0.15">
      <c r="A47" s="7">
        <v>11</v>
      </c>
      <c r="B47" s="8">
        <v>1587</v>
      </c>
      <c r="C47" s="9" t="s">
        <v>1074</v>
      </c>
      <c r="D47" s="206"/>
      <c r="E47" s="76"/>
      <c r="F47" s="76"/>
      <c r="G47" s="76"/>
      <c r="H47" s="76"/>
      <c r="I47" s="79"/>
      <c r="J47" s="79"/>
      <c r="K47" s="79"/>
      <c r="L47" s="15"/>
      <c r="M47" s="15"/>
      <c r="N47" s="15"/>
      <c r="O47" s="21"/>
      <c r="P47" s="206"/>
      <c r="Q47" s="180" t="s">
        <v>220</v>
      </c>
      <c r="R47" s="177"/>
      <c r="S47" s="177"/>
      <c r="T47" s="177"/>
      <c r="U47" s="177"/>
      <c r="V47" s="177"/>
      <c r="W47" s="177"/>
      <c r="X47" s="177"/>
      <c r="Y47" s="177"/>
      <c r="Z47" s="177"/>
      <c r="AA47" s="72"/>
      <c r="AB47" s="17"/>
      <c r="AC47" s="17"/>
      <c r="AD47" s="17"/>
      <c r="AE47" s="17"/>
      <c r="AF47" s="40"/>
      <c r="AG47" s="40"/>
      <c r="AH47" s="17"/>
      <c r="AI47" s="64"/>
      <c r="AJ47" s="65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36"/>
      <c r="AV47" s="56"/>
      <c r="AW47" s="57"/>
      <c r="AX47" s="102"/>
      <c r="AY47" s="103"/>
      <c r="AZ47" s="103"/>
      <c r="BA47" s="104"/>
      <c r="BB47" s="19">
        <f>ROUND(U49*(1+AZ35),0)</f>
        <v>225</v>
      </c>
      <c r="BC47" s="41"/>
    </row>
    <row r="48" spans="1:55" s="20" customFormat="1" ht="17.100000000000001" customHeight="1" x14ac:dyDescent="0.15">
      <c r="A48" s="7">
        <v>11</v>
      </c>
      <c r="B48" s="8">
        <v>1588</v>
      </c>
      <c r="C48" s="9" t="s">
        <v>1046</v>
      </c>
      <c r="D48" s="206"/>
      <c r="E48" s="76"/>
      <c r="F48" s="76"/>
      <c r="G48" s="76"/>
      <c r="H48" s="76"/>
      <c r="I48" s="79"/>
      <c r="J48" s="79"/>
      <c r="K48" s="79"/>
      <c r="L48" s="15"/>
      <c r="M48" s="15"/>
      <c r="N48" s="15"/>
      <c r="O48" s="21"/>
      <c r="P48" s="206"/>
      <c r="Q48" s="178"/>
      <c r="R48" s="179"/>
      <c r="S48" s="179"/>
      <c r="T48" s="179"/>
      <c r="U48" s="179"/>
      <c r="V48" s="179"/>
      <c r="W48" s="179"/>
      <c r="X48" s="179"/>
      <c r="Y48" s="179"/>
      <c r="Z48" s="179"/>
      <c r="AA48" s="68"/>
      <c r="AB48" s="22"/>
      <c r="AC48" s="23"/>
      <c r="AD48" s="23"/>
      <c r="AE48" s="23"/>
      <c r="AF48" s="43"/>
      <c r="AG48" s="43"/>
      <c r="AH48" s="38"/>
      <c r="AI48" s="38"/>
      <c r="AJ48" s="83"/>
      <c r="AK48" s="60" t="s">
        <v>796</v>
      </c>
      <c r="AL48" s="23"/>
      <c r="AM48" s="23"/>
      <c r="AN48" s="23"/>
      <c r="AO48" s="23"/>
      <c r="AP48" s="23"/>
      <c r="AQ48" s="23"/>
      <c r="AR48" s="23"/>
      <c r="AS48" s="23"/>
      <c r="AT48" s="23"/>
      <c r="AU48" s="25" t="s">
        <v>719</v>
      </c>
      <c r="AV48" s="158">
        <v>1</v>
      </c>
      <c r="AW48" s="159"/>
      <c r="AX48" s="102"/>
      <c r="AY48" s="103"/>
      <c r="AZ48" s="103"/>
      <c r="BA48" s="104"/>
      <c r="BB48" s="19">
        <f>ROUND(ROUND(U49*AV48,0)*(1+AZ35),0)</f>
        <v>225</v>
      </c>
      <c r="BC48" s="41"/>
    </row>
    <row r="49" spans="1:55" s="20" customFormat="1" ht="17.100000000000001" customHeight="1" x14ac:dyDescent="0.15">
      <c r="A49" s="7">
        <v>11</v>
      </c>
      <c r="B49" s="8">
        <v>1589</v>
      </c>
      <c r="C49" s="9" t="s">
        <v>443</v>
      </c>
      <c r="D49" s="206"/>
      <c r="E49" s="76"/>
      <c r="F49" s="76"/>
      <c r="G49" s="76"/>
      <c r="H49" s="76"/>
      <c r="I49" s="79"/>
      <c r="J49" s="79"/>
      <c r="K49" s="79"/>
      <c r="L49" s="15"/>
      <c r="M49" s="15"/>
      <c r="N49" s="15"/>
      <c r="O49" s="21"/>
      <c r="P49" s="206"/>
      <c r="U49" s="176">
        <v>150</v>
      </c>
      <c r="V49" s="176"/>
      <c r="W49" s="15" t="s">
        <v>731</v>
      </c>
      <c r="Y49" s="27"/>
      <c r="Z49" s="37"/>
      <c r="AA49" s="37"/>
      <c r="AB49" s="128" t="s">
        <v>165</v>
      </c>
      <c r="AC49" s="129"/>
      <c r="AD49" s="129"/>
      <c r="AE49" s="129"/>
      <c r="AF49" s="129"/>
      <c r="AG49" s="129"/>
      <c r="AH49" s="15"/>
      <c r="AI49" s="27"/>
      <c r="AJ49" s="67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36"/>
      <c r="AV49" s="56"/>
      <c r="AW49" s="57"/>
      <c r="AX49" s="102"/>
      <c r="AY49" s="103"/>
      <c r="AZ49" s="103"/>
      <c r="BA49" s="104"/>
      <c r="BB49" s="19">
        <f>ROUND(ROUND(U49*AI50,0)*(1+AZ35),0)</f>
        <v>158</v>
      </c>
      <c r="BC49" s="41"/>
    </row>
    <row r="50" spans="1:55" s="20" customFormat="1" ht="17.100000000000001" customHeight="1" x14ac:dyDescent="0.15">
      <c r="A50" s="7">
        <v>11</v>
      </c>
      <c r="B50" s="8">
        <v>1590</v>
      </c>
      <c r="C50" s="9" t="s">
        <v>1075</v>
      </c>
      <c r="D50" s="206"/>
      <c r="E50" s="76"/>
      <c r="F50" s="76"/>
      <c r="G50" s="76"/>
      <c r="H50" s="76"/>
      <c r="I50" s="79"/>
      <c r="J50" s="79"/>
      <c r="K50" s="79"/>
      <c r="L50" s="15"/>
      <c r="M50" s="15"/>
      <c r="N50" s="15"/>
      <c r="O50" s="21"/>
      <c r="P50" s="206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90"/>
      <c r="AB50" s="130" t="s">
        <v>224</v>
      </c>
      <c r="AC50" s="131"/>
      <c r="AD50" s="131"/>
      <c r="AE50" s="131"/>
      <c r="AF50" s="131"/>
      <c r="AG50" s="131"/>
      <c r="AH50" s="25" t="s">
        <v>720</v>
      </c>
      <c r="AI50" s="158">
        <v>0.7</v>
      </c>
      <c r="AJ50" s="159"/>
      <c r="AK50" s="60" t="s">
        <v>796</v>
      </c>
      <c r="AL50" s="23"/>
      <c r="AM50" s="23"/>
      <c r="AN50" s="23"/>
      <c r="AO50" s="23"/>
      <c r="AP50" s="23"/>
      <c r="AQ50" s="23"/>
      <c r="AR50" s="23"/>
      <c r="AS50" s="23"/>
      <c r="AT50" s="23"/>
      <c r="AU50" s="25" t="s">
        <v>719</v>
      </c>
      <c r="AV50" s="158">
        <v>1</v>
      </c>
      <c r="AW50" s="159"/>
      <c r="AX50" s="102"/>
      <c r="AY50" s="103"/>
      <c r="AZ50" s="103"/>
      <c r="BA50" s="104"/>
      <c r="BB50" s="19">
        <f>ROUND(ROUND(ROUND(U49*AI50,0)*AV50,0)*(1+AZ35),0)</f>
        <v>158</v>
      </c>
      <c r="BC50" s="41"/>
    </row>
    <row r="51" spans="1:55" s="20" customFormat="1" ht="17.100000000000001" customHeight="1" x14ac:dyDescent="0.15">
      <c r="A51" s="7">
        <v>11</v>
      </c>
      <c r="B51" s="8">
        <v>1591</v>
      </c>
      <c r="C51" s="9" t="s">
        <v>1076</v>
      </c>
      <c r="D51" s="206"/>
      <c r="E51" s="76"/>
      <c r="F51" s="76"/>
      <c r="G51" s="76"/>
      <c r="H51" s="76"/>
      <c r="I51" s="79"/>
      <c r="J51" s="79"/>
      <c r="K51" s="79"/>
      <c r="L51" s="15"/>
      <c r="M51" s="15"/>
      <c r="N51" s="15"/>
      <c r="O51" s="15"/>
      <c r="P51" s="206"/>
      <c r="Q51" s="180" t="s">
        <v>221</v>
      </c>
      <c r="R51" s="177"/>
      <c r="S51" s="177"/>
      <c r="T51" s="177"/>
      <c r="U51" s="177"/>
      <c r="V51" s="177"/>
      <c r="W51" s="177"/>
      <c r="X51" s="177"/>
      <c r="Y51" s="177"/>
      <c r="Z51" s="177"/>
      <c r="AA51" s="72"/>
      <c r="AB51" s="17"/>
      <c r="AC51" s="17"/>
      <c r="AD51" s="17"/>
      <c r="AE51" s="17"/>
      <c r="AF51" s="40"/>
      <c r="AG51" s="40"/>
      <c r="AH51" s="17"/>
      <c r="AI51" s="64"/>
      <c r="AJ51" s="65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36"/>
      <c r="AV51" s="56"/>
      <c r="AW51" s="57"/>
      <c r="AX51" s="102"/>
      <c r="AY51" s="103"/>
      <c r="AZ51" s="103"/>
      <c r="BA51" s="104"/>
      <c r="BB51" s="19">
        <f>ROUND(U53*(1+AZ35),0)</f>
        <v>338</v>
      </c>
      <c r="BC51" s="41"/>
    </row>
    <row r="52" spans="1:55" s="20" customFormat="1" ht="17.100000000000001" customHeight="1" x14ac:dyDescent="0.15">
      <c r="A52" s="7">
        <v>11</v>
      </c>
      <c r="B52" s="8">
        <v>1592</v>
      </c>
      <c r="C52" s="9" t="s">
        <v>1047</v>
      </c>
      <c r="D52" s="206"/>
      <c r="E52" s="76"/>
      <c r="F52" s="76"/>
      <c r="G52" s="76"/>
      <c r="H52" s="76"/>
      <c r="I52" s="79"/>
      <c r="J52" s="79"/>
      <c r="K52" s="79"/>
      <c r="L52" s="15"/>
      <c r="M52" s="15"/>
      <c r="N52" s="15"/>
      <c r="O52" s="15"/>
      <c r="P52" s="206"/>
      <c r="Q52" s="178"/>
      <c r="R52" s="179"/>
      <c r="S52" s="179"/>
      <c r="T52" s="179"/>
      <c r="U52" s="179"/>
      <c r="V52" s="179"/>
      <c r="W52" s="179"/>
      <c r="X52" s="179"/>
      <c r="Y52" s="179"/>
      <c r="Z52" s="179"/>
      <c r="AA52" s="68"/>
      <c r="AB52" s="22"/>
      <c r="AC52" s="23"/>
      <c r="AD52" s="23"/>
      <c r="AE52" s="23"/>
      <c r="AF52" s="43"/>
      <c r="AG52" s="43"/>
      <c r="AH52" s="38"/>
      <c r="AI52" s="38"/>
      <c r="AJ52" s="83"/>
      <c r="AK52" s="60" t="s">
        <v>796</v>
      </c>
      <c r="AL52" s="23"/>
      <c r="AM52" s="23"/>
      <c r="AN52" s="23"/>
      <c r="AO52" s="23"/>
      <c r="AP52" s="23"/>
      <c r="AQ52" s="23"/>
      <c r="AR52" s="23"/>
      <c r="AS52" s="23"/>
      <c r="AT52" s="23"/>
      <c r="AU52" s="25" t="s">
        <v>719</v>
      </c>
      <c r="AV52" s="158">
        <v>1</v>
      </c>
      <c r="AW52" s="159"/>
      <c r="AX52" s="102"/>
      <c r="AY52" s="103"/>
      <c r="AZ52" s="103"/>
      <c r="BA52" s="104"/>
      <c r="BB52" s="19">
        <f>ROUND(ROUND(U53*AV52,0)*(1+AZ35),0)</f>
        <v>338</v>
      </c>
      <c r="BC52" s="41"/>
    </row>
    <row r="53" spans="1:55" s="20" customFormat="1" ht="17.100000000000001" customHeight="1" x14ac:dyDescent="0.15">
      <c r="A53" s="7">
        <v>11</v>
      </c>
      <c r="B53" s="8">
        <v>1593</v>
      </c>
      <c r="C53" s="9" t="s">
        <v>444</v>
      </c>
      <c r="D53" s="206"/>
      <c r="E53" s="76"/>
      <c r="F53" s="76"/>
      <c r="G53" s="76"/>
      <c r="H53" s="76"/>
      <c r="I53" s="79"/>
      <c r="J53" s="79"/>
      <c r="K53" s="79"/>
      <c r="L53" s="15"/>
      <c r="M53" s="15"/>
      <c r="N53" s="15"/>
      <c r="O53" s="15"/>
      <c r="P53" s="206"/>
      <c r="Q53" s="53"/>
      <c r="U53" s="176">
        <v>225</v>
      </c>
      <c r="V53" s="176"/>
      <c r="W53" s="15" t="s">
        <v>731</v>
      </c>
      <c r="Y53" s="27"/>
      <c r="Z53" s="37"/>
      <c r="AA53" s="37"/>
      <c r="AB53" s="128" t="s">
        <v>165</v>
      </c>
      <c r="AC53" s="129"/>
      <c r="AD53" s="129"/>
      <c r="AE53" s="129"/>
      <c r="AF53" s="129"/>
      <c r="AG53" s="129"/>
      <c r="AH53" s="15"/>
      <c r="AI53" s="27"/>
      <c r="AJ53" s="67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36"/>
      <c r="AV53" s="56"/>
      <c r="AW53" s="57"/>
      <c r="AX53" s="102"/>
      <c r="AY53" s="103"/>
      <c r="AZ53" s="103"/>
      <c r="BA53" s="104"/>
      <c r="BB53" s="19">
        <f>ROUND(ROUND(U53*AI54,0)*(1+AZ35),0)</f>
        <v>237</v>
      </c>
      <c r="BC53" s="41"/>
    </row>
    <row r="54" spans="1:55" s="20" customFormat="1" ht="17.100000000000001" customHeight="1" x14ac:dyDescent="0.15">
      <c r="A54" s="7">
        <v>11</v>
      </c>
      <c r="B54" s="8">
        <v>1594</v>
      </c>
      <c r="C54" s="9" t="s">
        <v>1077</v>
      </c>
      <c r="D54" s="206"/>
      <c r="E54" s="78"/>
      <c r="F54" s="78"/>
      <c r="G54" s="78"/>
      <c r="H54" s="78"/>
      <c r="I54" s="80"/>
      <c r="J54" s="80"/>
      <c r="K54" s="80"/>
      <c r="L54" s="23"/>
      <c r="M54" s="23"/>
      <c r="N54" s="23"/>
      <c r="O54" s="24"/>
      <c r="P54" s="206"/>
      <c r="Q54" s="84"/>
      <c r="R54" s="81"/>
      <c r="S54" s="81"/>
      <c r="T54" s="81"/>
      <c r="U54" s="81"/>
      <c r="V54" s="81"/>
      <c r="W54" s="81"/>
      <c r="X54" s="81"/>
      <c r="Y54" s="81"/>
      <c r="Z54" s="81"/>
      <c r="AA54" s="90"/>
      <c r="AB54" s="130" t="s">
        <v>224</v>
      </c>
      <c r="AC54" s="131"/>
      <c r="AD54" s="131"/>
      <c r="AE54" s="131"/>
      <c r="AF54" s="131"/>
      <c r="AG54" s="131"/>
      <c r="AH54" s="25" t="s">
        <v>720</v>
      </c>
      <c r="AI54" s="158">
        <v>0.7</v>
      </c>
      <c r="AJ54" s="159"/>
      <c r="AK54" s="60" t="s">
        <v>796</v>
      </c>
      <c r="AL54" s="23"/>
      <c r="AM54" s="23"/>
      <c r="AN54" s="23"/>
      <c r="AO54" s="23"/>
      <c r="AP54" s="23"/>
      <c r="AQ54" s="23"/>
      <c r="AR54" s="23"/>
      <c r="AS54" s="23"/>
      <c r="AT54" s="23"/>
      <c r="AU54" s="25" t="s">
        <v>719</v>
      </c>
      <c r="AV54" s="158">
        <v>1</v>
      </c>
      <c r="AW54" s="159"/>
      <c r="AX54" s="102"/>
      <c r="AY54" s="103"/>
      <c r="AZ54" s="103"/>
      <c r="BA54" s="104"/>
      <c r="BB54" s="19">
        <f>ROUND(ROUND(ROUND(U53*AI54,0)*AV54,0)*(1+AZ35),0)</f>
        <v>237</v>
      </c>
      <c r="BC54" s="41"/>
    </row>
    <row r="55" spans="1:55" s="20" customFormat="1" ht="17.100000000000001" customHeight="1" x14ac:dyDescent="0.15">
      <c r="A55" s="7">
        <v>11</v>
      </c>
      <c r="B55" s="8">
        <v>1595</v>
      </c>
      <c r="C55" s="9" t="s">
        <v>1078</v>
      </c>
      <c r="D55" s="206"/>
      <c r="E55" s="160" t="s">
        <v>543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6"/>
      <c r="P55" s="206"/>
      <c r="Q55" s="180" t="s">
        <v>219</v>
      </c>
      <c r="R55" s="177"/>
      <c r="S55" s="177"/>
      <c r="T55" s="177"/>
      <c r="U55" s="177"/>
      <c r="V55" s="177"/>
      <c r="W55" s="177"/>
      <c r="X55" s="177"/>
      <c r="Y55" s="177"/>
      <c r="Z55" s="177"/>
      <c r="AA55" s="72"/>
      <c r="AB55" s="17"/>
      <c r="AC55" s="17"/>
      <c r="AD55" s="17"/>
      <c r="AE55" s="17"/>
      <c r="AF55" s="40"/>
      <c r="AG55" s="40"/>
      <c r="AH55" s="17"/>
      <c r="AI55" s="64"/>
      <c r="AJ55" s="65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36"/>
      <c r="AV55" s="56"/>
      <c r="AW55" s="57"/>
      <c r="AX55" s="102"/>
      <c r="AY55" s="103"/>
      <c r="AZ55" s="103"/>
      <c r="BA55" s="104"/>
      <c r="BB55" s="19">
        <f>ROUND(U57*(1+AZ35),0)</f>
        <v>113</v>
      </c>
      <c r="BC55" s="41"/>
    </row>
    <row r="56" spans="1:55" s="20" customFormat="1" ht="17.100000000000001" customHeight="1" x14ac:dyDescent="0.15">
      <c r="A56" s="7">
        <v>11</v>
      </c>
      <c r="B56" s="8">
        <v>1596</v>
      </c>
      <c r="C56" s="9" t="s">
        <v>1048</v>
      </c>
      <c r="D56" s="206"/>
      <c r="E56" s="178"/>
      <c r="F56" s="179"/>
      <c r="G56" s="179"/>
      <c r="H56" s="179"/>
      <c r="I56" s="179"/>
      <c r="J56" s="179"/>
      <c r="K56" s="179"/>
      <c r="L56" s="179"/>
      <c r="M56" s="179"/>
      <c r="N56" s="179"/>
      <c r="O56" s="51"/>
      <c r="P56" s="206"/>
      <c r="Q56" s="178"/>
      <c r="R56" s="179"/>
      <c r="S56" s="179"/>
      <c r="T56" s="179"/>
      <c r="U56" s="179"/>
      <c r="V56" s="179"/>
      <c r="W56" s="179"/>
      <c r="X56" s="179"/>
      <c r="Y56" s="179"/>
      <c r="Z56" s="179"/>
      <c r="AA56" s="68"/>
      <c r="AB56" s="22"/>
      <c r="AC56" s="23"/>
      <c r="AD56" s="23"/>
      <c r="AE56" s="23"/>
      <c r="AF56" s="43"/>
      <c r="AG56" s="43"/>
      <c r="AH56" s="38"/>
      <c r="AI56" s="38"/>
      <c r="AJ56" s="83"/>
      <c r="AK56" s="60" t="s">
        <v>796</v>
      </c>
      <c r="AL56" s="23"/>
      <c r="AM56" s="23"/>
      <c r="AN56" s="23"/>
      <c r="AO56" s="23"/>
      <c r="AP56" s="23"/>
      <c r="AQ56" s="23"/>
      <c r="AR56" s="23"/>
      <c r="AS56" s="23"/>
      <c r="AT56" s="23"/>
      <c r="AU56" s="25" t="s">
        <v>719</v>
      </c>
      <c r="AV56" s="158">
        <v>1</v>
      </c>
      <c r="AW56" s="159"/>
      <c r="AX56" s="102"/>
      <c r="AY56" s="103"/>
      <c r="AZ56" s="103"/>
      <c r="BA56" s="104"/>
      <c r="BB56" s="19">
        <f>ROUND(ROUND(U57*AV56,0)*(1+AZ35),0)</f>
        <v>113</v>
      </c>
      <c r="BC56" s="41"/>
    </row>
    <row r="57" spans="1:55" s="20" customFormat="1" ht="17.100000000000001" customHeight="1" x14ac:dyDescent="0.15">
      <c r="A57" s="7">
        <v>11</v>
      </c>
      <c r="B57" s="8">
        <v>1597</v>
      </c>
      <c r="C57" s="9" t="s">
        <v>445</v>
      </c>
      <c r="D57" s="206"/>
      <c r="E57" s="76"/>
      <c r="F57" s="76"/>
      <c r="H57" s="88"/>
      <c r="I57" s="88"/>
      <c r="J57" s="15"/>
      <c r="K57" s="15"/>
      <c r="L57" s="27"/>
      <c r="M57" s="37"/>
      <c r="N57" s="37"/>
      <c r="O57" s="51"/>
      <c r="P57" s="206"/>
      <c r="U57" s="176">
        <v>75</v>
      </c>
      <c r="V57" s="176"/>
      <c r="W57" s="15" t="s">
        <v>731</v>
      </c>
      <c r="Y57" s="27"/>
      <c r="Z57" s="37"/>
      <c r="AA57" s="37"/>
      <c r="AB57" s="128" t="s">
        <v>165</v>
      </c>
      <c r="AC57" s="129"/>
      <c r="AD57" s="129"/>
      <c r="AE57" s="129"/>
      <c r="AF57" s="129"/>
      <c r="AG57" s="129"/>
      <c r="AH57" s="15"/>
      <c r="AI57" s="27"/>
      <c r="AJ57" s="67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36"/>
      <c r="AV57" s="56"/>
      <c r="AW57" s="57"/>
      <c r="AX57" s="102"/>
      <c r="AY57" s="103"/>
      <c r="AZ57" s="103"/>
      <c r="BA57" s="104"/>
      <c r="BB57" s="19">
        <f>ROUND(ROUND(U57*AI58,0)*(1+AZ35),0)</f>
        <v>80</v>
      </c>
      <c r="BC57" s="41"/>
    </row>
    <row r="58" spans="1:55" s="20" customFormat="1" ht="17.100000000000001" customHeight="1" x14ac:dyDescent="0.15">
      <c r="A58" s="7">
        <v>11</v>
      </c>
      <c r="B58" s="8">
        <v>1598</v>
      </c>
      <c r="C58" s="9" t="s">
        <v>1079</v>
      </c>
      <c r="D58" s="206"/>
      <c r="E58" s="76"/>
      <c r="F58" s="76"/>
      <c r="G58" s="76"/>
      <c r="O58" s="21"/>
      <c r="P58" s="206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90"/>
      <c r="AB58" s="130" t="s">
        <v>224</v>
      </c>
      <c r="AC58" s="131"/>
      <c r="AD58" s="131"/>
      <c r="AE58" s="131"/>
      <c r="AF58" s="131"/>
      <c r="AG58" s="131"/>
      <c r="AH58" s="25" t="s">
        <v>720</v>
      </c>
      <c r="AI58" s="158">
        <v>0.7</v>
      </c>
      <c r="AJ58" s="159"/>
      <c r="AK58" s="60" t="s">
        <v>796</v>
      </c>
      <c r="AL58" s="23"/>
      <c r="AM58" s="23"/>
      <c r="AN58" s="23"/>
      <c r="AO58" s="23"/>
      <c r="AP58" s="23"/>
      <c r="AQ58" s="23"/>
      <c r="AR58" s="23"/>
      <c r="AS58" s="23"/>
      <c r="AT58" s="23"/>
      <c r="AU58" s="25" t="s">
        <v>719</v>
      </c>
      <c r="AV58" s="158">
        <v>1</v>
      </c>
      <c r="AW58" s="159"/>
      <c r="AX58" s="102"/>
      <c r="AY58" s="103"/>
      <c r="AZ58" s="103"/>
      <c r="BA58" s="104"/>
      <c r="BB58" s="19">
        <f>ROUND(ROUND(ROUND(U57*AI58,0)*AV58,0)*(1+AZ35),0)</f>
        <v>80</v>
      </c>
      <c r="BC58" s="41"/>
    </row>
    <row r="59" spans="1:55" s="20" customFormat="1" ht="17.100000000000001" customHeight="1" x14ac:dyDescent="0.15">
      <c r="A59" s="7">
        <v>11</v>
      </c>
      <c r="B59" s="8">
        <v>1599</v>
      </c>
      <c r="C59" s="9" t="s">
        <v>1080</v>
      </c>
      <c r="D59" s="206"/>
      <c r="E59" s="76"/>
      <c r="F59" s="76"/>
      <c r="G59" s="76"/>
      <c r="H59" s="76"/>
      <c r="I59" s="79"/>
      <c r="J59" s="79"/>
      <c r="K59" s="79"/>
      <c r="L59" s="15"/>
      <c r="M59" s="15"/>
      <c r="N59" s="15"/>
      <c r="O59" s="21"/>
      <c r="P59" s="206"/>
      <c r="Q59" s="180" t="s">
        <v>220</v>
      </c>
      <c r="R59" s="177"/>
      <c r="S59" s="177"/>
      <c r="T59" s="177"/>
      <c r="U59" s="177"/>
      <c r="V59" s="177"/>
      <c r="W59" s="177"/>
      <c r="X59" s="177"/>
      <c r="Y59" s="177"/>
      <c r="Z59" s="177"/>
      <c r="AA59" s="72"/>
      <c r="AB59" s="17"/>
      <c r="AC59" s="17"/>
      <c r="AD59" s="17"/>
      <c r="AE59" s="17"/>
      <c r="AF59" s="40"/>
      <c r="AG59" s="40"/>
      <c r="AH59" s="17"/>
      <c r="AI59" s="64"/>
      <c r="AJ59" s="65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36"/>
      <c r="AV59" s="56"/>
      <c r="AW59" s="57"/>
      <c r="AX59" s="102"/>
      <c r="AY59" s="103"/>
      <c r="AZ59" s="103"/>
      <c r="BA59" s="104"/>
      <c r="BB59" s="19">
        <f>ROUND(U61*(1+AZ35),0)</f>
        <v>225</v>
      </c>
      <c r="BC59" s="41"/>
    </row>
    <row r="60" spans="1:55" s="20" customFormat="1" ht="17.100000000000001" customHeight="1" x14ac:dyDescent="0.15">
      <c r="A60" s="7">
        <v>11</v>
      </c>
      <c r="B60" s="8">
        <v>1600</v>
      </c>
      <c r="C60" s="9" t="s">
        <v>1049</v>
      </c>
      <c r="D60" s="206"/>
      <c r="E60" s="76"/>
      <c r="F60" s="76"/>
      <c r="G60" s="76"/>
      <c r="H60" s="76"/>
      <c r="I60" s="79"/>
      <c r="J60" s="79"/>
      <c r="K60" s="79"/>
      <c r="L60" s="15"/>
      <c r="M60" s="15"/>
      <c r="N60" s="15"/>
      <c r="O60" s="21"/>
      <c r="P60" s="206"/>
      <c r="Q60" s="178"/>
      <c r="R60" s="179"/>
      <c r="S60" s="179"/>
      <c r="T60" s="179"/>
      <c r="U60" s="179"/>
      <c r="V60" s="179"/>
      <c r="W60" s="179"/>
      <c r="X60" s="179"/>
      <c r="Y60" s="179"/>
      <c r="Z60" s="179"/>
      <c r="AA60" s="68"/>
      <c r="AB60" s="22"/>
      <c r="AC60" s="23"/>
      <c r="AD60" s="23"/>
      <c r="AE60" s="23"/>
      <c r="AF60" s="43"/>
      <c r="AG60" s="43"/>
      <c r="AH60" s="38"/>
      <c r="AI60" s="38"/>
      <c r="AJ60" s="83"/>
      <c r="AK60" s="60" t="s">
        <v>796</v>
      </c>
      <c r="AL60" s="23"/>
      <c r="AM60" s="23"/>
      <c r="AN60" s="23"/>
      <c r="AO60" s="23"/>
      <c r="AP60" s="23"/>
      <c r="AQ60" s="23"/>
      <c r="AR60" s="23"/>
      <c r="AS60" s="23"/>
      <c r="AT60" s="23"/>
      <c r="AU60" s="25" t="s">
        <v>719</v>
      </c>
      <c r="AV60" s="158">
        <v>1</v>
      </c>
      <c r="AW60" s="159"/>
      <c r="AX60" s="102"/>
      <c r="AY60" s="103"/>
      <c r="AZ60" s="103"/>
      <c r="BA60" s="104"/>
      <c r="BB60" s="19">
        <f>ROUND(ROUND(U61*AV60,0)*(1+AZ35),0)</f>
        <v>225</v>
      </c>
      <c r="BC60" s="41"/>
    </row>
    <row r="61" spans="1:55" s="20" customFormat="1" ht="17.100000000000001" customHeight="1" x14ac:dyDescent="0.15">
      <c r="A61" s="7">
        <v>11</v>
      </c>
      <c r="B61" s="8">
        <v>1601</v>
      </c>
      <c r="C61" s="9" t="s">
        <v>446</v>
      </c>
      <c r="D61" s="206"/>
      <c r="E61" s="76"/>
      <c r="F61" s="76"/>
      <c r="G61" s="76"/>
      <c r="H61" s="76"/>
      <c r="I61" s="79"/>
      <c r="J61" s="79"/>
      <c r="K61" s="79"/>
      <c r="L61" s="15"/>
      <c r="M61" s="15"/>
      <c r="N61" s="15"/>
      <c r="O61" s="21"/>
      <c r="P61" s="206"/>
      <c r="U61" s="176">
        <v>150</v>
      </c>
      <c r="V61" s="176"/>
      <c r="W61" s="15" t="s">
        <v>731</v>
      </c>
      <c r="Y61" s="27"/>
      <c r="Z61" s="37"/>
      <c r="AA61" s="37"/>
      <c r="AB61" s="128" t="s">
        <v>165</v>
      </c>
      <c r="AC61" s="129"/>
      <c r="AD61" s="129"/>
      <c r="AE61" s="129"/>
      <c r="AF61" s="129"/>
      <c r="AG61" s="129"/>
      <c r="AH61" s="15"/>
      <c r="AI61" s="27"/>
      <c r="AJ61" s="67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36"/>
      <c r="AV61" s="56"/>
      <c r="AW61" s="57"/>
      <c r="AX61" s="102"/>
      <c r="AY61" s="103"/>
      <c r="AZ61" s="103"/>
      <c r="BA61" s="104"/>
      <c r="BB61" s="19">
        <f>ROUND(ROUND(U61*AI62,0)*(1+AZ35),0)</f>
        <v>158</v>
      </c>
      <c r="BC61" s="41"/>
    </row>
    <row r="62" spans="1:55" s="20" customFormat="1" ht="17.100000000000001" customHeight="1" x14ac:dyDescent="0.15">
      <c r="A62" s="7">
        <v>11</v>
      </c>
      <c r="B62" s="8">
        <v>1602</v>
      </c>
      <c r="C62" s="9" t="s">
        <v>1081</v>
      </c>
      <c r="D62" s="206"/>
      <c r="E62" s="78"/>
      <c r="F62" s="78"/>
      <c r="G62" s="78"/>
      <c r="H62" s="78"/>
      <c r="I62" s="80"/>
      <c r="J62" s="80"/>
      <c r="K62" s="80"/>
      <c r="L62" s="23"/>
      <c r="M62" s="23"/>
      <c r="N62" s="23"/>
      <c r="O62" s="24"/>
      <c r="P62" s="206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90"/>
      <c r="AB62" s="130" t="s">
        <v>224</v>
      </c>
      <c r="AC62" s="131"/>
      <c r="AD62" s="131"/>
      <c r="AE62" s="131"/>
      <c r="AF62" s="131"/>
      <c r="AG62" s="131"/>
      <c r="AH62" s="25" t="s">
        <v>720</v>
      </c>
      <c r="AI62" s="158">
        <v>0.7</v>
      </c>
      <c r="AJ62" s="159"/>
      <c r="AK62" s="60" t="s">
        <v>796</v>
      </c>
      <c r="AL62" s="23"/>
      <c r="AM62" s="23"/>
      <c r="AN62" s="23"/>
      <c r="AO62" s="23"/>
      <c r="AP62" s="23"/>
      <c r="AQ62" s="23"/>
      <c r="AR62" s="23"/>
      <c r="AS62" s="23"/>
      <c r="AT62" s="23"/>
      <c r="AU62" s="25" t="s">
        <v>719</v>
      </c>
      <c r="AV62" s="158">
        <v>1</v>
      </c>
      <c r="AW62" s="159"/>
      <c r="AX62" s="102"/>
      <c r="AY62" s="103"/>
      <c r="AZ62" s="103"/>
      <c r="BA62" s="104"/>
      <c r="BB62" s="19">
        <f>ROUND(ROUND(ROUND(U61*AI62,0)*AV62,0)*(1+AZ35),0)</f>
        <v>158</v>
      </c>
      <c r="BC62" s="41"/>
    </row>
    <row r="63" spans="1:55" s="20" customFormat="1" ht="17.100000000000001" customHeight="1" x14ac:dyDescent="0.15">
      <c r="A63" s="7">
        <v>11</v>
      </c>
      <c r="B63" s="8">
        <v>1603</v>
      </c>
      <c r="C63" s="9" t="s">
        <v>1082</v>
      </c>
      <c r="D63" s="206"/>
      <c r="E63" s="201" t="s">
        <v>806</v>
      </c>
      <c r="F63" s="201"/>
      <c r="G63" s="201"/>
      <c r="H63" s="201"/>
      <c r="I63" s="201"/>
      <c r="J63" s="201"/>
      <c r="K63" s="201"/>
      <c r="L63" s="201"/>
      <c r="M63" s="201"/>
      <c r="N63" s="201"/>
      <c r="O63" s="16"/>
      <c r="P63" s="206"/>
      <c r="Q63" s="180" t="s">
        <v>219</v>
      </c>
      <c r="R63" s="177"/>
      <c r="S63" s="177"/>
      <c r="T63" s="177"/>
      <c r="U63" s="177"/>
      <c r="V63" s="177"/>
      <c r="W63" s="177"/>
      <c r="X63" s="177"/>
      <c r="Y63" s="177"/>
      <c r="Z63" s="177"/>
      <c r="AA63" s="72"/>
      <c r="AB63" s="17"/>
      <c r="AC63" s="17"/>
      <c r="AD63" s="17"/>
      <c r="AE63" s="17"/>
      <c r="AF63" s="40"/>
      <c r="AG63" s="40"/>
      <c r="AH63" s="17"/>
      <c r="AI63" s="64"/>
      <c r="AJ63" s="65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36"/>
      <c r="AV63" s="56"/>
      <c r="AW63" s="57"/>
      <c r="AX63" s="102"/>
      <c r="AY63" s="103"/>
      <c r="AZ63" s="103"/>
      <c r="BA63" s="104"/>
      <c r="BB63" s="19">
        <f>ROUND(U65*(1+AZ35),0)</f>
        <v>113</v>
      </c>
      <c r="BC63" s="41"/>
    </row>
    <row r="64" spans="1:55" s="20" customFormat="1" ht="17.100000000000001" customHeight="1" x14ac:dyDescent="0.15">
      <c r="A64" s="7">
        <v>11</v>
      </c>
      <c r="B64" s="8">
        <v>1604</v>
      </c>
      <c r="C64" s="9" t="s">
        <v>1050</v>
      </c>
      <c r="D64" s="206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51"/>
      <c r="P64" s="206"/>
      <c r="Q64" s="178"/>
      <c r="R64" s="179"/>
      <c r="S64" s="179"/>
      <c r="T64" s="179"/>
      <c r="U64" s="179"/>
      <c r="V64" s="179"/>
      <c r="W64" s="179"/>
      <c r="X64" s="179"/>
      <c r="Y64" s="179"/>
      <c r="Z64" s="179"/>
      <c r="AA64" s="68"/>
      <c r="AB64" s="22"/>
      <c r="AC64" s="23"/>
      <c r="AD64" s="23"/>
      <c r="AE64" s="23"/>
      <c r="AF64" s="43"/>
      <c r="AG64" s="43"/>
      <c r="AH64" s="38"/>
      <c r="AI64" s="38"/>
      <c r="AJ64" s="83"/>
      <c r="AK64" s="60" t="s">
        <v>796</v>
      </c>
      <c r="AL64" s="23"/>
      <c r="AM64" s="23"/>
      <c r="AN64" s="23"/>
      <c r="AO64" s="23"/>
      <c r="AP64" s="23"/>
      <c r="AQ64" s="23"/>
      <c r="AR64" s="23"/>
      <c r="AS64" s="23"/>
      <c r="AT64" s="23"/>
      <c r="AU64" s="25" t="s">
        <v>719</v>
      </c>
      <c r="AV64" s="158">
        <v>1</v>
      </c>
      <c r="AW64" s="159"/>
      <c r="AX64" s="102"/>
      <c r="AY64" s="103"/>
      <c r="AZ64" s="103"/>
      <c r="BA64" s="104"/>
      <c r="BB64" s="19">
        <f>ROUND(ROUND(U65*AV64,0)*(1+AZ35),0)</f>
        <v>113</v>
      </c>
      <c r="BC64" s="41"/>
    </row>
    <row r="65" spans="1:55" s="20" customFormat="1" ht="17.100000000000001" customHeight="1" x14ac:dyDescent="0.15">
      <c r="A65" s="7">
        <v>11</v>
      </c>
      <c r="B65" s="8">
        <v>1605</v>
      </c>
      <c r="C65" s="9" t="s">
        <v>447</v>
      </c>
      <c r="D65" s="206"/>
      <c r="E65" s="76"/>
      <c r="F65" s="76"/>
      <c r="H65" s="88"/>
      <c r="I65" s="88"/>
      <c r="J65" s="15"/>
      <c r="K65" s="15"/>
      <c r="L65" s="27"/>
      <c r="M65" s="37"/>
      <c r="N65" s="37"/>
      <c r="O65" s="51"/>
      <c r="P65" s="206"/>
      <c r="U65" s="176">
        <v>75</v>
      </c>
      <c r="V65" s="176"/>
      <c r="W65" s="15" t="s">
        <v>731</v>
      </c>
      <c r="Y65" s="27"/>
      <c r="Z65" s="37"/>
      <c r="AA65" s="37"/>
      <c r="AB65" s="128" t="s">
        <v>165</v>
      </c>
      <c r="AC65" s="129"/>
      <c r="AD65" s="129"/>
      <c r="AE65" s="129"/>
      <c r="AF65" s="129"/>
      <c r="AG65" s="129"/>
      <c r="AH65" s="15"/>
      <c r="AI65" s="27"/>
      <c r="AJ65" s="67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36"/>
      <c r="AV65" s="56"/>
      <c r="AW65" s="57"/>
      <c r="AX65" s="102"/>
      <c r="AY65" s="103"/>
      <c r="AZ65" s="103"/>
      <c r="BA65" s="104"/>
      <c r="BB65" s="19">
        <f>ROUND(ROUND(U65*AI66,0)*(1+AZ35),0)</f>
        <v>80</v>
      </c>
      <c r="BC65" s="41"/>
    </row>
    <row r="66" spans="1:55" s="20" customFormat="1" ht="17.100000000000001" customHeight="1" x14ac:dyDescent="0.15">
      <c r="A66" s="7">
        <v>11</v>
      </c>
      <c r="B66" s="8">
        <v>1606</v>
      </c>
      <c r="C66" s="9" t="s">
        <v>1083</v>
      </c>
      <c r="D66" s="207"/>
      <c r="E66" s="78"/>
      <c r="F66" s="78"/>
      <c r="G66" s="78"/>
      <c r="H66" s="38"/>
      <c r="I66" s="38"/>
      <c r="J66" s="38"/>
      <c r="K66" s="38"/>
      <c r="L66" s="38"/>
      <c r="M66" s="38"/>
      <c r="N66" s="38"/>
      <c r="O66" s="24"/>
      <c r="P66" s="207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91"/>
      <c r="AB66" s="130" t="s">
        <v>224</v>
      </c>
      <c r="AC66" s="131"/>
      <c r="AD66" s="131"/>
      <c r="AE66" s="131"/>
      <c r="AF66" s="131"/>
      <c r="AG66" s="131"/>
      <c r="AH66" s="25" t="s">
        <v>720</v>
      </c>
      <c r="AI66" s="158">
        <v>0.7</v>
      </c>
      <c r="AJ66" s="159"/>
      <c r="AK66" s="60" t="s">
        <v>796</v>
      </c>
      <c r="AL66" s="23"/>
      <c r="AM66" s="23"/>
      <c r="AN66" s="23"/>
      <c r="AO66" s="23"/>
      <c r="AP66" s="23"/>
      <c r="AQ66" s="23"/>
      <c r="AR66" s="23"/>
      <c r="AS66" s="23"/>
      <c r="AT66" s="23"/>
      <c r="AU66" s="25" t="s">
        <v>719</v>
      </c>
      <c r="AV66" s="158">
        <v>1</v>
      </c>
      <c r="AW66" s="159"/>
      <c r="AX66" s="105"/>
      <c r="AY66" s="106"/>
      <c r="AZ66" s="106"/>
      <c r="BA66" s="107"/>
      <c r="BB66" s="26">
        <f>ROUND(ROUND(ROUND(U65*AI66,0)*AV66,0)*(1+AZ35),0)</f>
        <v>80</v>
      </c>
      <c r="BC66" s="58"/>
    </row>
    <row r="67" spans="1:55" ht="17.100000000000001" customHeight="1" x14ac:dyDescent="0.15">
      <c r="A67" s="1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55" ht="17.100000000000001" customHeight="1" x14ac:dyDescent="0.15">
      <c r="A68" s="1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1:55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15"/>
      <c r="J69" s="15"/>
      <c r="K69" s="44"/>
      <c r="L69" s="15"/>
      <c r="M69" s="15"/>
      <c r="N69" s="15"/>
      <c r="O69" s="15"/>
      <c r="P69" s="15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15"/>
      <c r="AC69" s="15"/>
      <c r="AD69" s="15"/>
      <c r="AE69" s="15"/>
      <c r="AF69" s="15"/>
      <c r="AG69" s="27"/>
      <c r="AH69" s="15"/>
      <c r="AI69" s="37"/>
      <c r="AJ69" s="42"/>
      <c r="AK69" s="15"/>
      <c r="AL69" s="15"/>
      <c r="AM69" s="15"/>
      <c r="AN69" s="37"/>
      <c r="AO69" s="42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6"/>
      <c r="BC69" s="34"/>
    </row>
    <row r="70" spans="1:55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15"/>
      <c r="AC70" s="15"/>
      <c r="AD70" s="15"/>
      <c r="AE70" s="15"/>
      <c r="AF70" s="15"/>
      <c r="AG70" s="27"/>
      <c r="AH70" s="15"/>
      <c r="AI70" s="27"/>
      <c r="AJ70" s="42"/>
      <c r="AK70" s="15"/>
      <c r="AL70" s="15"/>
      <c r="AM70" s="15"/>
      <c r="AN70" s="37"/>
      <c r="AO70" s="42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6"/>
      <c r="BC70" s="34"/>
    </row>
    <row r="71" spans="1:55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15"/>
      <c r="AC71" s="15"/>
      <c r="AD71" s="15"/>
      <c r="AE71" s="15"/>
      <c r="AF71" s="15"/>
      <c r="AG71" s="27"/>
      <c r="AH71" s="15"/>
      <c r="AI71" s="27"/>
      <c r="AJ71" s="42"/>
      <c r="AK71" s="15"/>
      <c r="AL71" s="15"/>
      <c r="AM71" s="15"/>
      <c r="AN71" s="14"/>
      <c r="AO71" s="14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46"/>
      <c r="BC71" s="34"/>
    </row>
    <row r="72" spans="1:55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15"/>
      <c r="AC72" s="15"/>
      <c r="AD72" s="15"/>
      <c r="AE72" s="15"/>
      <c r="AF72" s="47"/>
      <c r="AG72" s="48"/>
      <c r="AH72" s="34"/>
      <c r="AI72" s="48"/>
      <c r="AJ72" s="42"/>
      <c r="AK72" s="15"/>
      <c r="AL72" s="15"/>
      <c r="AM72" s="15"/>
      <c r="AN72" s="37"/>
      <c r="AO72" s="42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6"/>
      <c r="BC72" s="34"/>
    </row>
    <row r="73" spans="1:55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15"/>
      <c r="AC73" s="15"/>
      <c r="AD73" s="15"/>
      <c r="AE73" s="15"/>
      <c r="AF73" s="27"/>
      <c r="AG73" s="49"/>
      <c r="AH73" s="15"/>
      <c r="AI73" s="27"/>
      <c r="AJ73" s="42"/>
      <c r="AK73" s="15"/>
      <c r="AL73" s="15"/>
      <c r="AM73" s="15"/>
      <c r="AN73" s="37"/>
      <c r="AO73" s="42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6"/>
      <c r="BC73" s="34"/>
    </row>
    <row r="74" spans="1:55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15"/>
      <c r="AC74" s="15"/>
      <c r="AD74" s="15"/>
      <c r="AE74" s="15"/>
      <c r="AF74" s="15"/>
      <c r="AG74" s="27"/>
      <c r="AH74" s="15"/>
      <c r="AI74" s="27"/>
      <c r="AJ74" s="42"/>
      <c r="AK74" s="15"/>
      <c r="AL74" s="15"/>
      <c r="AM74" s="15"/>
      <c r="AN74" s="14"/>
      <c r="AO74" s="14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46"/>
      <c r="BC74" s="34"/>
    </row>
    <row r="75" spans="1:55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15"/>
      <c r="AC75" s="15"/>
      <c r="AD75" s="15"/>
      <c r="AE75" s="15"/>
      <c r="AF75" s="15"/>
      <c r="AG75" s="27"/>
      <c r="AH75" s="15"/>
      <c r="AI75" s="37"/>
      <c r="AJ75" s="42"/>
      <c r="AK75" s="15"/>
      <c r="AL75" s="15"/>
      <c r="AM75" s="15"/>
      <c r="AN75" s="37"/>
      <c r="AO75" s="42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6"/>
      <c r="BC75" s="34"/>
    </row>
    <row r="76" spans="1:55" ht="17.100000000000001" customHeight="1" x14ac:dyDescent="0.15"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pans="1:55" ht="17.100000000000001" customHeight="1" x14ac:dyDescent="0.15"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spans="1:55" ht="17.100000000000001" customHeight="1" x14ac:dyDescent="0.15"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55" ht="17.100000000000001" customHeight="1" x14ac:dyDescent="0.15"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55" ht="17.100000000000001" customHeight="1" x14ac:dyDescent="0.15"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spans="17:27" ht="17.100000000000001" customHeight="1" x14ac:dyDescent="0.15"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spans="17:27" ht="17.100000000000001" customHeight="1" x14ac:dyDescent="0.15"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7:27" ht="17.100000000000001" customHeight="1" x14ac:dyDescent="0.15"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</sheetData>
  <sheetProtection password="CB5D" sheet="1" objects="1" scenarios="1"/>
  <mergeCells count="85">
    <mergeCell ref="U37:V37"/>
    <mergeCell ref="U45:V45"/>
    <mergeCell ref="E55:N56"/>
    <mergeCell ref="Q63:Z64"/>
    <mergeCell ref="Q59:Z60"/>
    <mergeCell ref="Q55:Z56"/>
    <mergeCell ref="U61:V61"/>
    <mergeCell ref="U57:V57"/>
    <mergeCell ref="E43:N44"/>
    <mergeCell ref="Q27:Z28"/>
    <mergeCell ref="Q23:Z24"/>
    <mergeCell ref="Q19:Z20"/>
    <mergeCell ref="U25:V25"/>
    <mergeCell ref="Q31:Z32"/>
    <mergeCell ref="U29:V29"/>
    <mergeCell ref="U33:V33"/>
    <mergeCell ref="U41:V41"/>
    <mergeCell ref="Q43:Z44"/>
    <mergeCell ref="AA5:AD5"/>
    <mergeCell ref="E7:N8"/>
    <mergeCell ref="E27:N28"/>
    <mergeCell ref="Q15:Z16"/>
    <mergeCell ref="Q11:Z12"/>
    <mergeCell ref="Q7:Z8"/>
    <mergeCell ref="AV32:AW32"/>
    <mergeCell ref="AV34:AW34"/>
    <mergeCell ref="AV24:AW24"/>
    <mergeCell ref="AV30:AW30"/>
    <mergeCell ref="AV28:AW28"/>
    <mergeCell ref="AV16:AW16"/>
    <mergeCell ref="AV18:AW18"/>
    <mergeCell ref="AV20:AW20"/>
    <mergeCell ref="AV54:AW54"/>
    <mergeCell ref="AX33:BA34"/>
    <mergeCell ref="AZ35:BA35"/>
    <mergeCell ref="AV36:AW36"/>
    <mergeCell ref="AV48:AW48"/>
    <mergeCell ref="AI50:AJ50"/>
    <mergeCell ref="AV50:AW50"/>
    <mergeCell ref="AV52:AW52"/>
    <mergeCell ref="AI34:AJ34"/>
    <mergeCell ref="U17:V17"/>
    <mergeCell ref="U21:V21"/>
    <mergeCell ref="U53:V53"/>
    <mergeCell ref="U49:V49"/>
    <mergeCell ref="U65:V65"/>
    <mergeCell ref="AI54:AJ54"/>
    <mergeCell ref="AI18:AJ18"/>
    <mergeCell ref="Q47:Z48"/>
    <mergeCell ref="Q39:Z40"/>
    <mergeCell ref="Q35:Z36"/>
    <mergeCell ref="AI30:AJ30"/>
    <mergeCell ref="AI26:AJ26"/>
    <mergeCell ref="AV26:AW26"/>
    <mergeCell ref="AI22:AJ22"/>
    <mergeCell ref="AV22:AW22"/>
    <mergeCell ref="D7:D66"/>
    <mergeCell ref="E63:N64"/>
    <mergeCell ref="P7:P66"/>
    <mergeCell ref="U9:V9"/>
    <mergeCell ref="U13:V13"/>
    <mergeCell ref="AV8:AW8"/>
    <mergeCell ref="AV10:AW10"/>
    <mergeCell ref="AI10:AJ10"/>
    <mergeCell ref="AI14:AJ14"/>
    <mergeCell ref="AV14:AW14"/>
    <mergeCell ref="AV12:AW12"/>
    <mergeCell ref="AV46:AW46"/>
    <mergeCell ref="AV44:AW44"/>
    <mergeCell ref="AI38:AJ38"/>
    <mergeCell ref="AV38:AW38"/>
    <mergeCell ref="AV40:AW40"/>
    <mergeCell ref="AV42:AW42"/>
    <mergeCell ref="AI42:AJ42"/>
    <mergeCell ref="AI46:AJ46"/>
    <mergeCell ref="Q51:Z52"/>
    <mergeCell ref="AV66:AW66"/>
    <mergeCell ref="AI58:AJ58"/>
    <mergeCell ref="AV58:AW58"/>
    <mergeCell ref="AV60:AW60"/>
    <mergeCell ref="AI62:AJ62"/>
    <mergeCell ref="AV62:AW62"/>
    <mergeCell ref="AV64:AW64"/>
    <mergeCell ref="AI66:AJ66"/>
    <mergeCell ref="AV56:AW56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48" firstPageNumber="8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8"/>
  <sheetViews>
    <sheetView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178</v>
      </c>
    </row>
    <row r="5" spans="1:54" s="20" customFormat="1" ht="17.100000000000001" customHeight="1" x14ac:dyDescent="0.15">
      <c r="A5" s="2" t="s">
        <v>1272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84" t="s">
        <v>734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200" t="s">
        <v>735</v>
      </c>
      <c r="G6" s="200"/>
      <c r="H6" s="94"/>
      <c r="I6" s="98"/>
      <c r="J6" s="94"/>
      <c r="K6" s="96"/>
      <c r="L6" s="200" t="s">
        <v>287</v>
      </c>
      <c r="M6" s="200"/>
      <c r="N6" s="96"/>
      <c r="O6" s="98"/>
      <c r="P6" s="38"/>
      <c r="Q6" s="38"/>
      <c r="R6" s="38"/>
      <c r="S6" s="38"/>
      <c r="T6" s="38"/>
      <c r="U6" s="38"/>
      <c r="V6" s="38"/>
      <c r="W6" s="38"/>
      <c r="X6" s="38"/>
      <c r="Y6" s="3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1607</v>
      </c>
      <c r="C7" s="9" t="s">
        <v>33</v>
      </c>
      <c r="D7" s="160" t="s">
        <v>217</v>
      </c>
      <c r="E7" s="177"/>
      <c r="F7" s="177"/>
      <c r="G7" s="177"/>
      <c r="H7" s="177"/>
      <c r="I7" s="198"/>
      <c r="J7" s="164" t="s">
        <v>296</v>
      </c>
      <c r="K7" s="201"/>
      <c r="L7" s="201"/>
      <c r="M7" s="201"/>
      <c r="N7" s="201"/>
      <c r="O7" s="201"/>
      <c r="P7" s="180" t="s">
        <v>218</v>
      </c>
      <c r="Q7" s="177"/>
      <c r="R7" s="177"/>
      <c r="S7" s="177"/>
      <c r="T7" s="177"/>
      <c r="U7" s="198"/>
      <c r="V7" s="17"/>
      <c r="W7" s="17"/>
      <c r="X7" s="17"/>
      <c r="Y7" s="17"/>
      <c r="Z7" s="40"/>
      <c r="AA7" s="40"/>
      <c r="AB7" s="17"/>
      <c r="AC7" s="64"/>
      <c r="AD7" s="65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36"/>
      <c r="AP7" s="56"/>
      <c r="AQ7" s="57"/>
      <c r="AR7" s="192" t="s">
        <v>1056</v>
      </c>
      <c r="AS7" s="193"/>
      <c r="AT7" s="193"/>
      <c r="AU7" s="194"/>
      <c r="AV7" s="187" t="s">
        <v>1617</v>
      </c>
      <c r="AW7" s="188"/>
      <c r="AX7" s="188"/>
      <c r="AY7" s="189"/>
      <c r="AZ7" s="19">
        <f>ROUND(E9*(1+AT9),0)+(ROUND(K9*(1+AX9),0))+(ROUND(R9,0))</f>
        <v>951</v>
      </c>
      <c r="BA7" s="69" t="s">
        <v>288</v>
      </c>
    </row>
    <row r="8" spans="1:54" s="20" customFormat="1" ht="17.100000000000001" customHeight="1" x14ac:dyDescent="0.15">
      <c r="A8" s="7">
        <v>11</v>
      </c>
      <c r="B8" s="8">
        <v>1608</v>
      </c>
      <c r="C8" s="9" t="s">
        <v>34</v>
      </c>
      <c r="D8" s="178"/>
      <c r="E8" s="179"/>
      <c r="F8" s="179"/>
      <c r="G8" s="179"/>
      <c r="H8" s="179"/>
      <c r="I8" s="199"/>
      <c r="J8" s="202"/>
      <c r="K8" s="203"/>
      <c r="L8" s="203"/>
      <c r="M8" s="203"/>
      <c r="N8" s="203"/>
      <c r="O8" s="203"/>
      <c r="P8" s="178"/>
      <c r="Q8" s="179"/>
      <c r="R8" s="179"/>
      <c r="S8" s="179"/>
      <c r="T8" s="179"/>
      <c r="U8" s="199"/>
      <c r="V8" s="22"/>
      <c r="W8" s="23"/>
      <c r="X8" s="23"/>
      <c r="Y8" s="23"/>
      <c r="Z8" s="43"/>
      <c r="AA8" s="43"/>
      <c r="AB8" s="38"/>
      <c r="AC8" s="38"/>
      <c r="AD8" s="83"/>
      <c r="AE8" s="60" t="s">
        <v>289</v>
      </c>
      <c r="AF8" s="23"/>
      <c r="AG8" s="23"/>
      <c r="AH8" s="23"/>
      <c r="AI8" s="23"/>
      <c r="AJ8" s="23"/>
      <c r="AK8" s="23"/>
      <c r="AL8" s="23"/>
      <c r="AM8" s="23"/>
      <c r="AN8" s="23"/>
      <c r="AO8" s="25" t="s">
        <v>290</v>
      </c>
      <c r="AP8" s="158">
        <v>1</v>
      </c>
      <c r="AQ8" s="159"/>
      <c r="AR8" s="195"/>
      <c r="AS8" s="196"/>
      <c r="AT8" s="196"/>
      <c r="AU8" s="197"/>
      <c r="AV8" s="181"/>
      <c r="AW8" s="182"/>
      <c r="AX8" s="182"/>
      <c r="AY8" s="183"/>
      <c r="AZ8" s="19">
        <f>ROUND(ROUND(E9*AP8,0)*(1+AT9),0)+(ROUND(ROUND(K9*AP8,0)*(1+AX9),0))+(ROUND(R9*AP8,0))</f>
        <v>951</v>
      </c>
      <c r="BA8" s="41"/>
    </row>
    <row r="9" spans="1:54" s="20" customFormat="1" ht="17.100000000000001" customHeight="1" x14ac:dyDescent="0.15">
      <c r="A9" s="7">
        <v>11</v>
      </c>
      <c r="B9" s="8">
        <v>1609</v>
      </c>
      <c r="C9" s="9" t="s">
        <v>35</v>
      </c>
      <c r="D9" s="75"/>
      <c r="E9" s="176">
        <v>230</v>
      </c>
      <c r="F9" s="176"/>
      <c r="G9" s="15" t="s">
        <v>731</v>
      </c>
      <c r="I9" s="51"/>
      <c r="J9" s="27"/>
      <c r="K9" s="176">
        <v>425</v>
      </c>
      <c r="L9" s="176"/>
      <c r="M9" s="15" t="s">
        <v>731</v>
      </c>
      <c r="P9" s="53"/>
      <c r="R9" s="176">
        <v>75</v>
      </c>
      <c r="S9" s="176"/>
      <c r="T9" s="15" t="s">
        <v>731</v>
      </c>
      <c r="V9" s="128" t="s">
        <v>165</v>
      </c>
      <c r="W9" s="129"/>
      <c r="X9" s="129"/>
      <c r="Y9" s="129"/>
      <c r="Z9" s="129"/>
      <c r="AA9" s="129"/>
      <c r="AB9" s="15"/>
      <c r="AC9" s="27"/>
      <c r="AD9" s="67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36"/>
      <c r="AP9" s="56"/>
      <c r="AQ9" s="57"/>
      <c r="AR9" s="53" t="s">
        <v>291</v>
      </c>
      <c r="AS9" s="27" t="s">
        <v>292</v>
      </c>
      <c r="AT9" s="185">
        <v>0.5</v>
      </c>
      <c r="AU9" s="186"/>
      <c r="AV9" s="59" t="s">
        <v>293</v>
      </c>
      <c r="AW9" s="27" t="s">
        <v>292</v>
      </c>
      <c r="AX9" s="185">
        <v>0.25</v>
      </c>
      <c r="AY9" s="186"/>
      <c r="AZ9" s="19">
        <f>ROUND(ROUND(E9*AC10,0)*(1+AT9),0)+(ROUND(ROUND(K9*AC10,0)*(1+AX9),0))+(ROUND(R9*AC10,0))</f>
        <v>668</v>
      </c>
      <c r="BA9" s="41"/>
    </row>
    <row r="10" spans="1:54" s="20" customFormat="1" ht="17.100000000000001" customHeight="1" x14ac:dyDescent="0.15">
      <c r="A10" s="7">
        <v>11</v>
      </c>
      <c r="B10" s="8">
        <v>1610</v>
      </c>
      <c r="C10" s="9" t="s">
        <v>36</v>
      </c>
      <c r="D10" s="75"/>
      <c r="E10" s="76"/>
      <c r="F10" s="76"/>
      <c r="G10" s="34"/>
      <c r="H10" s="34"/>
      <c r="I10" s="51"/>
      <c r="J10" s="34"/>
      <c r="K10" s="34"/>
      <c r="L10" s="34"/>
      <c r="M10" s="15"/>
      <c r="N10" s="37"/>
      <c r="O10" s="51"/>
      <c r="P10" s="84"/>
      <c r="Q10" s="81"/>
      <c r="R10" s="81"/>
      <c r="S10" s="81"/>
      <c r="T10" s="81"/>
      <c r="U10" s="82"/>
      <c r="V10" s="130" t="s">
        <v>294</v>
      </c>
      <c r="W10" s="131"/>
      <c r="X10" s="131"/>
      <c r="Y10" s="131"/>
      <c r="Z10" s="131"/>
      <c r="AA10" s="131"/>
      <c r="AB10" s="25" t="s">
        <v>292</v>
      </c>
      <c r="AC10" s="190">
        <v>0.7</v>
      </c>
      <c r="AD10" s="191"/>
      <c r="AE10" s="60" t="s">
        <v>295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5" t="s">
        <v>292</v>
      </c>
      <c r="AP10" s="158">
        <v>1</v>
      </c>
      <c r="AQ10" s="159"/>
      <c r="AR10" s="53"/>
      <c r="AS10" s="34"/>
      <c r="AT10" s="34"/>
      <c r="AU10" s="67" t="s">
        <v>797</v>
      </c>
      <c r="AV10" s="74"/>
      <c r="AW10" s="37"/>
      <c r="AX10" s="37"/>
      <c r="AY10" s="67" t="s">
        <v>797</v>
      </c>
      <c r="AZ10" s="26">
        <f>ROUND(ROUND(ROUND(E9*AC10,0)*AP10,0)*(1+AT9),0)+(ROUND(ROUND(ROUND(K9*AC10,0)*AP10,0)*(1+AX9),0))+(ROUND(ROUND(R9*AC10,0)*AP10,0))</f>
        <v>668</v>
      </c>
      <c r="BA10" s="41"/>
    </row>
    <row r="11" spans="1:54" s="20" customFormat="1" ht="17.100000000000001" customHeight="1" x14ac:dyDescent="0.15">
      <c r="A11" s="7">
        <v>11</v>
      </c>
      <c r="B11" s="8">
        <v>1611</v>
      </c>
      <c r="C11" s="9" t="s">
        <v>37</v>
      </c>
      <c r="D11" s="118"/>
      <c r="E11" s="133"/>
      <c r="F11" s="133"/>
      <c r="G11" s="133"/>
      <c r="H11" s="133"/>
      <c r="I11" s="116"/>
      <c r="J11" s="109"/>
      <c r="K11" s="110"/>
      <c r="L11" s="110"/>
      <c r="M11" s="110"/>
      <c r="N11" s="110"/>
      <c r="O11" s="134"/>
      <c r="P11" s="180" t="s">
        <v>305</v>
      </c>
      <c r="Q11" s="177"/>
      <c r="R11" s="177"/>
      <c r="S11" s="177"/>
      <c r="T11" s="177"/>
      <c r="U11" s="198"/>
      <c r="V11" s="17"/>
      <c r="W11" s="17"/>
      <c r="X11" s="17"/>
      <c r="Y11" s="17"/>
      <c r="Z11" s="40"/>
      <c r="AA11" s="40"/>
      <c r="AB11" s="17"/>
      <c r="AC11" s="64"/>
      <c r="AD11" s="65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36"/>
      <c r="AP11" s="56"/>
      <c r="AQ11" s="57"/>
      <c r="AR11" s="113"/>
      <c r="AS11" s="114"/>
      <c r="AT11" s="114"/>
      <c r="AU11" s="115"/>
      <c r="AV11" s="102"/>
      <c r="AW11" s="103"/>
      <c r="AX11" s="103"/>
      <c r="AY11" s="104"/>
      <c r="AZ11" s="19">
        <f>ROUND(E9*(1+AT9),0)+(ROUND(K9*(1+AX9),0))+(ROUND(R13,0))</f>
        <v>1026</v>
      </c>
      <c r="BA11" s="41"/>
    </row>
    <row r="12" spans="1:54" s="20" customFormat="1" ht="17.100000000000001" customHeight="1" x14ac:dyDescent="0.15">
      <c r="A12" s="7">
        <v>11</v>
      </c>
      <c r="B12" s="8">
        <v>1612</v>
      </c>
      <c r="C12" s="9" t="s">
        <v>38</v>
      </c>
      <c r="D12" s="125"/>
      <c r="E12" s="133"/>
      <c r="F12" s="133"/>
      <c r="G12" s="133"/>
      <c r="H12" s="133"/>
      <c r="I12" s="116"/>
      <c r="J12" s="109"/>
      <c r="K12" s="110"/>
      <c r="L12" s="110"/>
      <c r="M12" s="110"/>
      <c r="N12" s="110"/>
      <c r="O12" s="134"/>
      <c r="P12" s="178"/>
      <c r="Q12" s="179"/>
      <c r="R12" s="179"/>
      <c r="S12" s="179"/>
      <c r="T12" s="179"/>
      <c r="U12" s="199"/>
      <c r="V12" s="22"/>
      <c r="W12" s="23"/>
      <c r="X12" s="23"/>
      <c r="Y12" s="23"/>
      <c r="Z12" s="43"/>
      <c r="AA12" s="43"/>
      <c r="AB12" s="38"/>
      <c r="AC12" s="38"/>
      <c r="AD12" s="83"/>
      <c r="AE12" s="60" t="s">
        <v>289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25" t="s">
        <v>290</v>
      </c>
      <c r="AP12" s="158">
        <v>1</v>
      </c>
      <c r="AQ12" s="159"/>
      <c r="AR12" s="113"/>
      <c r="AS12" s="114"/>
      <c r="AT12" s="114"/>
      <c r="AU12" s="115"/>
      <c r="AV12" s="102"/>
      <c r="AW12" s="103"/>
      <c r="AX12" s="103"/>
      <c r="AY12" s="104"/>
      <c r="AZ12" s="19">
        <f>ROUND(ROUND(E9*AP12,0)*(1+AT9),0)+(ROUND(ROUND(K9*AP12,0)*(1+AX9),0))+(ROUND(R13*AP12,0))</f>
        <v>1026</v>
      </c>
      <c r="BA12" s="41"/>
    </row>
    <row r="13" spans="1:54" s="20" customFormat="1" ht="17.100000000000001" customHeight="1" x14ac:dyDescent="0.15">
      <c r="A13" s="7">
        <v>11</v>
      </c>
      <c r="B13" s="8">
        <v>1613</v>
      </c>
      <c r="C13" s="9" t="s">
        <v>39</v>
      </c>
      <c r="D13" s="75"/>
      <c r="E13" s="88"/>
      <c r="F13" s="88"/>
      <c r="G13" s="15"/>
      <c r="H13" s="34"/>
      <c r="I13" s="51"/>
      <c r="J13" s="27"/>
      <c r="K13" s="88"/>
      <c r="L13" s="88"/>
      <c r="M13" s="15"/>
      <c r="N13" s="34"/>
      <c r="O13" s="51"/>
      <c r="P13" s="53"/>
      <c r="R13" s="176">
        <v>150</v>
      </c>
      <c r="S13" s="176"/>
      <c r="T13" s="15" t="s">
        <v>731</v>
      </c>
      <c r="V13" s="128" t="s">
        <v>165</v>
      </c>
      <c r="W13" s="129"/>
      <c r="X13" s="129"/>
      <c r="Y13" s="129"/>
      <c r="Z13" s="129"/>
      <c r="AA13" s="129"/>
      <c r="AB13" s="15"/>
      <c r="AC13" s="27"/>
      <c r="AD13" s="67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36"/>
      <c r="AP13" s="56"/>
      <c r="AQ13" s="57"/>
      <c r="AR13" s="53"/>
      <c r="AS13" s="27"/>
      <c r="AT13" s="111"/>
      <c r="AU13" s="112"/>
      <c r="AV13" s="59"/>
      <c r="AW13" s="27"/>
      <c r="AX13" s="111"/>
      <c r="AY13" s="112"/>
      <c r="AZ13" s="19">
        <f>ROUND(ROUND(E9*AC14,0)*(1+AT9),0)+(ROUND(ROUND(K9*AC14,0)*(1+AX9),0))+(ROUND(R13*AC14,0))</f>
        <v>720</v>
      </c>
      <c r="BA13" s="41"/>
    </row>
    <row r="14" spans="1:54" s="20" customFormat="1" ht="17.100000000000001" customHeight="1" x14ac:dyDescent="0.15">
      <c r="A14" s="7">
        <v>11</v>
      </c>
      <c r="B14" s="8">
        <v>1614</v>
      </c>
      <c r="C14" s="9" t="s">
        <v>40</v>
      </c>
      <c r="D14" s="77"/>
      <c r="E14" s="78"/>
      <c r="F14" s="78"/>
      <c r="G14" s="38"/>
      <c r="H14" s="38"/>
      <c r="I14" s="83"/>
      <c r="J14" s="38"/>
      <c r="K14" s="38"/>
      <c r="L14" s="38"/>
      <c r="M14" s="23"/>
      <c r="N14" s="81"/>
      <c r="O14" s="83"/>
      <c r="P14" s="84"/>
      <c r="Q14" s="81"/>
      <c r="R14" s="81"/>
      <c r="S14" s="81"/>
      <c r="T14" s="81"/>
      <c r="U14" s="82"/>
      <c r="V14" s="130" t="s">
        <v>294</v>
      </c>
      <c r="W14" s="131"/>
      <c r="X14" s="131"/>
      <c r="Y14" s="131"/>
      <c r="Z14" s="131"/>
      <c r="AA14" s="131"/>
      <c r="AB14" s="25" t="s">
        <v>292</v>
      </c>
      <c r="AC14" s="190">
        <v>0.7</v>
      </c>
      <c r="AD14" s="191"/>
      <c r="AE14" s="60" t="s">
        <v>295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5" t="s">
        <v>292</v>
      </c>
      <c r="AP14" s="158">
        <v>1</v>
      </c>
      <c r="AQ14" s="159"/>
      <c r="AR14" s="53"/>
      <c r="AS14" s="34"/>
      <c r="AT14" s="34"/>
      <c r="AU14" s="67"/>
      <c r="AV14" s="74"/>
      <c r="AW14" s="37"/>
      <c r="AX14" s="37"/>
      <c r="AY14" s="67"/>
      <c r="AZ14" s="26">
        <f>ROUND(ROUND(ROUND(E9*AC14,0)*AP14,0)*(1+AT9),0)+(ROUND(ROUND(ROUND(K9*AC14,0)*AP14,0)*(1+AX9),0))+(ROUND(ROUND(R13*AC14,0)*AP14,0))</f>
        <v>720</v>
      </c>
      <c r="BA14" s="41"/>
    </row>
    <row r="15" spans="1:54" s="20" customFormat="1" ht="17.100000000000001" customHeight="1" x14ac:dyDescent="0.15">
      <c r="A15" s="7">
        <v>11</v>
      </c>
      <c r="B15" s="8">
        <v>1615</v>
      </c>
      <c r="C15" s="9" t="s">
        <v>41</v>
      </c>
      <c r="D15" s="160" t="s">
        <v>306</v>
      </c>
      <c r="E15" s="177"/>
      <c r="F15" s="177"/>
      <c r="G15" s="177"/>
      <c r="H15" s="177"/>
      <c r="I15" s="198"/>
      <c r="J15" s="164" t="s">
        <v>296</v>
      </c>
      <c r="K15" s="201"/>
      <c r="L15" s="201"/>
      <c r="M15" s="201"/>
      <c r="N15" s="201"/>
      <c r="O15" s="201"/>
      <c r="P15" s="180" t="s">
        <v>218</v>
      </c>
      <c r="Q15" s="177"/>
      <c r="R15" s="177"/>
      <c r="S15" s="177"/>
      <c r="T15" s="177"/>
      <c r="U15" s="198"/>
      <c r="V15" s="17"/>
      <c r="W15" s="17"/>
      <c r="X15" s="17"/>
      <c r="Y15" s="17"/>
      <c r="Z15" s="40"/>
      <c r="AA15" s="40"/>
      <c r="AB15" s="17"/>
      <c r="AC15" s="64"/>
      <c r="AD15" s="65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36"/>
      <c r="AP15" s="56"/>
      <c r="AQ15" s="57"/>
      <c r="AR15" s="113"/>
      <c r="AS15" s="114"/>
      <c r="AT15" s="114"/>
      <c r="AU15" s="115"/>
      <c r="AV15" s="102"/>
      <c r="AW15" s="103"/>
      <c r="AX15" s="103"/>
      <c r="AY15" s="104"/>
      <c r="AZ15" s="19">
        <f>ROUND(E17*(1+AT9),0)+(ROUND(K17*(1+AX9),0))+(ROUND(R17,0))</f>
        <v>1088</v>
      </c>
      <c r="BA15" s="41"/>
    </row>
    <row r="16" spans="1:54" s="20" customFormat="1" ht="17.100000000000001" customHeight="1" x14ac:dyDescent="0.15">
      <c r="A16" s="7">
        <v>11</v>
      </c>
      <c r="B16" s="8">
        <v>1616</v>
      </c>
      <c r="C16" s="9" t="s">
        <v>42</v>
      </c>
      <c r="D16" s="178"/>
      <c r="E16" s="179"/>
      <c r="F16" s="179"/>
      <c r="G16" s="179"/>
      <c r="H16" s="179"/>
      <c r="I16" s="199"/>
      <c r="J16" s="202"/>
      <c r="K16" s="203"/>
      <c r="L16" s="203"/>
      <c r="M16" s="203"/>
      <c r="N16" s="203"/>
      <c r="O16" s="203"/>
      <c r="P16" s="178"/>
      <c r="Q16" s="179"/>
      <c r="R16" s="179"/>
      <c r="S16" s="179"/>
      <c r="T16" s="179"/>
      <c r="U16" s="199"/>
      <c r="V16" s="22"/>
      <c r="W16" s="23"/>
      <c r="X16" s="23"/>
      <c r="Y16" s="23"/>
      <c r="Z16" s="43"/>
      <c r="AA16" s="43"/>
      <c r="AB16" s="38"/>
      <c r="AC16" s="38"/>
      <c r="AD16" s="83"/>
      <c r="AE16" s="60" t="s">
        <v>289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5" t="s">
        <v>290</v>
      </c>
      <c r="AP16" s="158">
        <v>1</v>
      </c>
      <c r="AQ16" s="159"/>
      <c r="AR16" s="113"/>
      <c r="AS16" s="114"/>
      <c r="AT16" s="114"/>
      <c r="AU16" s="115"/>
      <c r="AV16" s="102"/>
      <c r="AW16" s="103"/>
      <c r="AX16" s="103"/>
      <c r="AY16" s="104"/>
      <c r="AZ16" s="19">
        <f>ROUND(ROUND(E17*AP16,0)*(1+AT9),0)+(ROUND(ROUND(K17*AP16,0)*(1+AX9),0))+(ROUND(R17*AP16,0))</f>
        <v>1088</v>
      </c>
      <c r="BA16" s="41"/>
    </row>
    <row r="17" spans="1:53" s="20" customFormat="1" ht="17.100000000000001" customHeight="1" x14ac:dyDescent="0.15">
      <c r="A17" s="7">
        <v>11</v>
      </c>
      <c r="B17" s="8">
        <v>1617</v>
      </c>
      <c r="C17" s="9" t="s">
        <v>43</v>
      </c>
      <c r="D17" s="75"/>
      <c r="E17" s="176">
        <v>400</v>
      </c>
      <c r="F17" s="176"/>
      <c r="G17" s="15" t="s">
        <v>731</v>
      </c>
      <c r="I17" s="51"/>
      <c r="J17" s="27"/>
      <c r="K17" s="176">
        <v>330</v>
      </c>
      <c r="L17" s="176"/>
      <c r="M17" s="15" t="s">
        <v>731</v>
      </c>
      <c r="P17" s="53"/>
      <c r="R17" s="176">
        <v>75</v>
      </c>
      <c r="S17" s="176"/>
      <c r="T17" s="15" t="s">
        <v>731</v>
      </c>
      <c r="V17" s="128" t="s">
        <v>165</v>
      </c>
      <c r="W17" s="129"/>
      <c r="X17" s="129"/>
      <c r="Y17" s="129"/>
      <c r="Z17" s="129"/>
      <c r="AA17" s="129"/>
      <c r="AB17" s="15"/>
      <c r="AC17" s="27"/>
      <c r="AD17" s="6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36"/>
      <c r="AP17" s="56"/>
      <c r="AQ17" s="57"/>
      <c r="AR17" s="53"/>
      <c r="AS17" s="27"/>
      <c r="AT17" s="111"/>
      <c r="AU17" s="112"/>
      <c r="AV17" s="59"/>
      <c r="AW17" s="27"/>
      <c r="AX17" s="111"/>
      <c r="AY17" s="112"/>
      <c r="AZ17" s="19">
        <f>ROUND(ROUND(E17*AC18,0)*(1+AT9),0)+(ROUND(ROUND(K17*AC18,0)*(1+AX9),0))+(ROUND(R17*AC18,0))</f>
        <v>762</v>
      </c>
      <c r="BA17" s="41"/>
    </row>
    <row r="18" spans="1:53" s="20" customFormat="1" ht="17.100000000000001" customHeight="1" x14ac:dyDescent="0.15">
      <c r="A18" s="7">
        <v>11</v>
      </c>
      <c r="B18" s="8">
        <v>1618</v>
      </c>
      <c r="C18" s="9" t="s">
        <v>44</v>
      </c>
      <c r="D18" s="77"/>
      <c r="E18" s="78"/>
      <c r="F18" s="78"/>
      <c r="G18" s="38"/>
      <c r="H18" s="38"/>
      <c r="I18" s="83"/>
      <c r="J18" s="38"/>
      <c r="K18" s="38"/>
      <c r="L18" s="38"/>
      <c r="M18" s="23"/>
      <c r="N18" s="81"/>
      <c r="O18" s="83"/>
      <c r="P18" s="84"/>
      <c r="Q18" s="81"/>
      <c r="R18" s="81"/>
      <c r="S18" s="81"/>
      <c r="T18" s="81"/>
      <c r="U18" s="82"/>
      <c r="V18" s="130" t="s">
        <v>294</v>
      </c>
      <c r="W18" s="131"/>
      <c r="X18" s="131"/>
      <c r="Y18" s="131"/>
      <c r="Z18" s="131"/>
      <c r="AA18" s="131"/>
      <c r="AB18" s="25" t="s">
        <v>292</v>
      </c>
      <c r="AC18" s="190">
        <v>0.7</v>
      </c>
      <c r="AD18" s="191"/>
      <c r="AE18" s="60" t="s">
        <v>295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5" t="s">
        <v>292</v>
      </c>
      <c r="AP18" s="158">
        <v>1</v>
      </c>
      <c r="AQ18" s="159"/>
      <c r="AR18" s="53"/>
      <c r="AS18" s="34"/>
      <c r="AT18" s="34"/>
      <c r="AU18" s="67"/>
      <c r="AV18" s="74"/>
      <c r="AW18" s="37"/>
      <c r="AX18" s="37"/>
      <c r="AY18" s="67"/>
      <c r="AZ18" s="26">
        <f>ROUND(ROUND(ROUND(E17*AC18,0)*AP18,0)*(1+AT9),0)+(ROUND(ROUND(ROUND(K17*AC18,0)*AP18,0)*(1+AX9),0))+(ROUND(ROUND(R17*AC18,0)*AP18,0))</f>
        <v>762</v>
      </c>
      <c r="BA18" s="41"/>
    </row>
    <row r="19" spans="1:53" s="20" customFormat="1" ht="17.100000000000001" customHeight="1" x14ac:dyDescent="0.15">
      <c r="A19" s="7">
        <v>11</v>
      </c>
      <c r="B19" s="8">
        <v>1619</v>
      </c>
      <c r="C19" s="9" t="s">
        <v>45</v>
      </c>
      <c r="D19" s="160" t="s">
        <v>307</v>
      </c>
      <c r="E19" s="177"/>
      <c r="F19" s="177"/>
      <c r="G19" s="177"/>
      <c r="H19" s="177"/>
      <c r="I19" s="198"/>
      <c r="J19" s="164" t="s">
        <v>297</v>
      </c>
      <c r="K19" s="201"/>
      <c r="L19" s="201"/>
      <c r="M19" s="201"/>
      <c r="N19" s="201"/>
      <c r="O19" s="201"/>
      <c r="P19" s="180" t="s">
        <v>218</v>
      </c>
      <c r="Q19" s="177"/>
      <c r="R19" s="177"/>
      <c r="S19" s="177"/>
      <c r="T19" s="177"/>
      <c r="U19" s="198"/>
      <c r="V19" s="17"/>
      <c r="W19" s="17"/>
      <c r="X19" s="17"/>
      <c r="Y19" s="17"/>
      <c r="Z19" s="40"/>
      <c r="AA19" s="40"/>
      <c r="AB19" s="17"/>
      <c r="AC19" s="64"/>
      <c r="AD19" s="65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36"/>
      <c r="AP19" s="56"/>
      <c r="AQ19" s="57"/>
      <c r="AR19" s="113"/>
      <c r="AS19" s="114"/>
      <c r="AT19" s="114"/>
      <c r="AU19" s="115"/>
      <c r="AV19" s="102"/>
      <c r="AW19" s="103"/>
      <c r="AX19" s="103"/>
      <c r="AY19" s="104"/>
      <c r="AZ19" s="19">
        <f>ROUND(E21*(1+AT9),0)+(ROUND(K21*(1+AX9),0))+(ROUND(R21,0))</f>
        <v>858</v>
      </c>
      <c r="BA19" s="41"/>
    </row>
    <row r="20" spans="1:53" s="20" customFormat="1" ht="17.100000000000001" customHeight="1" x14ac:dyDescent="0.15">
      <c r="A20" s="7">
        <v>11</v>
      </c>
      <c r="B20" s="8">
        <v>1620</v>
      </c>
      <c r="C20" s="9" t="s">
        <v>46</v>
      </c>
      <c r="D20" s="178"/>
      <c r="E20" s="179"/>
      <c r="F20" s="179"/>
      <c r="G20" s="179"/>
      <c r="H20" s="179"/>
      <c r="I20" s="199"/>
      <c r="J20" s="202"/>
      <c r="K20" s="203"/>
      <c r="L20" s="203"/>
      <c r="M20" s="203"/>
      <c r="N20" s="203"/>
      <c r="O20" s="203"/>
      <c r="P20" s="178"/>
      <c r="Q20" s="179"/>
      <c r="R20" s="179"/>
      <c r="S20" s="179"/>
      <c r="T20" s="179"/>
      <c r="U20" s="199"/>
      <c r="V20" s="22"/>
      <c r="W20" s="23"/>
      <c r="X20" s="23"/>
      <c r="Y20" s="23"/>
      <c r="Z20" s="43"/>
      <c r="AA20" s="43"/>
      <c r="AB20" s="38"/>
      <c r="AC20" s="38"/>
      <c r="AD20" s="83"/>
      <c r="AE20" s="60" t="s">
        <v>289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5" t="s">
        <v>290</v>
      </c>
      <c r="AP20" s="158">
        <v>1</v>
      </c>
      <c r="AQ20" s="159"/>
      <c r="AR20" s="113"/>
      <c r="AS20" s="114"/>
      <c r="AT20" s="114"/>
      <c r="AU20" s="115"/>
      <c r="AV20" s="102"/>
      <c r="AW20" s="103"/>
      <c r="AX20" s="103"/>
      <c r="AY20" s="104"/>
      <c r="AZ20" s="19">
        <f>ROUND(ROUND(E21*AP20,0)*(1+AT9),0)+(ROUND(ROUND(K21*AP20,0)*(1+AX9),0))+(ROUND(R21*AP20,0))</f>
        <v>858</v>
      </c>
      <c r="BA20" s="41"/>
    </row>
    <row r="21" spans="1:53" s="20" customFormat="1" ht="17.100000000000001" customHeight="1" x14ac:dyDescent="0.15">
      <c r="A21" s="7">
        <v>11</v>
      </c>
      <c r="B21" s="8">
        <v>1621</v>
      </c>
      <c r="C21" s="9" t="s">
        <v>47</v>
      </c>
      <c r="D21" s="75"/>
      <c r="E21" s="176">
        <v>230</v>
      </c>
      <c r="F21" s="176"/>
      <c r="G21" s="15" t="s">
        <v>731</v>
      </c>
      <c r="I21" s="51"/>
      <c r="J21" s="27"/>
      <c r="K21" s="176">
        <v>350</v>
      </c>
      <c r="L21" s="176"/>
      <c r="M21" s="15" t="s">
        <v>731</v>
      </c>
      <c r="P21" s="53"/>
      <c r="R21" s="176">
        <v>75</v>
      </c>
      <c r="S21" s="176"/>
      <c r="T21" s="15" t="s">
        <v>731</v>
      </c>
      <c r="V21" s="128" t="s">
        <v>165</v>
      </c>
      <c r="W21" s="129"/>
      <c r="X21" s="129"/>
      <c r="Y21" s="129"/>
      <c r="Z21" s="129"/>
      <c r="AA21" s="129"/>
      <c r="AB21" s="15"/>
      <c r="AC21" s="27"/>
      <c r="AD21" s="67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36"/>
      <c r="AP21" s="56"/>
      <c r="AQ21" s="57"/>
      <c r="AR21" s="53"/>
      <c r="AS21" s="27"/>
      <c r="AT21" s="111"/>
      <c r="AU21" s="112"/>
      <c r="AV21" s="59"/>
      <c r="AW21" s="27"/>
      <c r="AX21" s="111"/>
      <c r="AY21" s="112"/>
      <c r="AZ21" s="19">
        <f>ROUND(ROUND(E21*AC22,0)*(1+AT9),0)+(ROUND(ROUND(K21*AC22,0)*(1+AX9),0))+(ROUND(R21*AC22,0))</f>
        <v>601</v>
      </c>
      <c r="BA21" s="41"/>
    </row>
    <row r="22" spans="1:53" s="20" customFormat="1" ht="17.100000000000001" customHeight="1" x14ac:dyDescent="0.15">
      <c r="A22" s="7">
        <v>11</v>
      </c>
      <c r="B22" s="8">
        <v>1622</v>
      </c>
      <c r="C22" s="9" t="s">
        <v>48</v>
      </c>
      <c r="D22" s="75"/>
      <c r="E22" s="76"/>
      <c r="F22" s="76"/>
      <c r="G22" s="34"/>
      <c r="H22" s="34"/>
      <c r="I22" s="51"/>
      <c r="J22" s="34"/>
      <c r="K22" s="34"/>
      <c r="L22" s="34"/>
      <c r="M22" s="15"/>
      <c r="N22" s="37"/>
      <c r="O22" s="51"/>
      <c r="P22" s="84"/>
      <c r="Q22" s="81"/>
      <c r="R22" s="81"/>
      <c r="S22" s="81"/>
      <c r="T22" s="81"/>
      <c r="U22" s="82"/>
      <c r="V22" s="130" t="s">
        <v>294</v>
      </c>
      <c r="W22" s="131"/>
      <c r="X22" s="131"/>
      <c r="Y22" s="131"/>
      <c r="Z22" s="131"/>
      <c r="AA22" s="131"/>
      <c r="AB22" s="25" t="s">
        <v>292</v>
      </c>
      <c r="AC22" s="190">
        <v>0.7</v>
      </c>
      <c r="AD22" s="191"/>
      <c r="AE22" s="60" t="s">
        <v>295</v>
      </c>
      <c r="AF22" s="23"/>
      <c r="AG22" s="23"/>
      <c r="AH22" s="23"/>
      <c r="AI22" s="23"/>
      <c r="AJ22" s="23"/>
      <c r="AK22" s="23"/>
      <c r="AL22" s="23"/>
      <c r="AM22" s="23"/>
      <c r="AN22" s="23"/>
      <c r="AO22" s="25" t="s">
        <v>292</v>
      </c>
      <c r="AP22" s="158">
        <v>1</v>
      </c>
      <c r="AQ22" s="159"/>
      <c r="AR22" s="53"/>
      <c r="AS22" s="34"/>
      <c r="AT22" s="34"/>
      <c r="AU22" s="67"/>
      <c r="AV22" s="74"/>
      <c r="AW22" s="37"/>
      <c r="AX22" s="37"/>
      <c r="AY22" s="67"/>
      <c r="AZ22" s="26">
        <f>ROUND(ROUND(ROUND(E21*AC22,0)*AP22,0)*(1+AT9),0)+(ROUND(ROUND(ROUND(K21*AC22,0)*AP22,0)*(1+AX9),0))+(ROUND(ROUND(R21*AC22,0)*AP22,0))</f>
        <v>601</v>
      </c>
      <c r="BA22" s="41"/>
    </row>
    <row r="23" spans="1:53" s="20" customFormat="1" ht="17.100000000000001" customHeight="1" x14ac:dyDescent="0.15">
      <c r="A23" s="7">
        <v>11</v>
      </c>
      <c r="B23" s="8">
        <v>1623</v>
      </c>
      <c r="C23" s="9" t="s">
        <v>49</v>
      </c>
      <c r="D23" s="118"/>
      <c r="E23" s="133"/>
      <c r="F23" s="133"/>
      <c r="G23" s="133"/>
      <c r="H23" s="133"/>
      <c r="I23" s="116"/>
      <c r="J23" s="109"/>
      <c r="K23" s="110"/>
      <c r="L23" s="110"/>
      <c r="M23" s="110"/>
      <c r="N23" s="110"/>
      <c r="O23" s="134"/>
      <c r="P23" s="180" t="s">
        <v>305</v>
      </c>
      <c r="Q23" s="177"/>
      <c r="R23" s="177"/>
      <c r="S23" s="177"/>
      <c r="T23" s="177"/>
      <c r="U23" s="198"/>
      <c r="V23" s="17"/>
      <c r="W23" s="17"/>
      <c r="X23" s="17"/>
      <c r="Y23" s="17"/>
      <c r="Z23" s="40"/>
      <c r="AA23" s="40"/>
      <c r="AB23" s="17"/>
      <c r="AC23" s="64"/>
      <c r="AD23" s="65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36"/>
      <c r="AP23" s="56"/>
      <c r="AQ23" s="57"/>
      <c r="AR23" s="113"/>
      <c r="AS23" s="114"/>
      <c r="AT23" s="114"/>
      <c r="AU23" s="115"/>
      <c r="AV23" s="102"/>
      <c r="AW23" s="103"/>
      <c r="AX23" s="103"/>
      <c r="AY23" s="104"/>
      <c r="AZ23" s="19">
        <f>ROUND(E21*(1+AT9),0)+(ROUND(K21*(1+AX9),0))+(ROUND(R25,0))</f>
        <v>933</v>
      </c>
      <c r="BA23" s="41"/>
    </row>
    <row r="24" spans="1:53" s="20" customFormat="1" ht="17.100000000000001" customHeight="1" x14ac:dyDescent="0.15">
      <c r="A24" s="7">
        <v>11</v>
      </c>
      <c r="B24" s="8">
        <v>1624</v>
      </c>
      <c r="C24" s="9" t="s">
        <v>50</v>
      </c>
      <c r="D24" s="125"/>
      <c r="E24" s="133"/>
      <c r="F24" s="133"/>
      <c r="G24" s="133"/>
      <c r="H24" s="133"/>
      <c r="I24" s="116"/>
      <c r="J24" s="109"/>
      <c r="K24" s="110"/>
      <c r="L24" s="110"/>
      <c r="M24" s="110"/>
      <c r="N24" s="110"/>
      <c r="O24" s="134"/>
      <c r="P24" s="178"/>
      <c r="Q24" s="179"/>
      <c r="R24" s="179"/>
      <c r="S24" s="179"/>
      <c r="T24" s="179"/>
      <c r="U24" s="199"/>
      <c r="V24" s="22"/>
      <c r="W24" s="23"/>
      <c r="X24" s="23"/>
      <c r="Y24" s="23"/>
      <c r="Z24" s="43"/>
      <c r="AA24" s="43"/>
      <c r="AB24" s="38"/>
      <c r="AC24" s="38"/>
      <c r="AD24" s="83"/>
      <c r="AE24" s="60" t="s">
        <v>289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5" t="s">
        <v>290</v>
      </c>
      <c r="AP24" s="158">
        <v>1</v>
      </c>
      <c r="AQ24" s="159"/>
      <c r="AR24" s="113"/>
      <c r="AS24" s="114"/>
      <c r="AT24" s="114"/>
      <c r="AU24" s="115"/>
      <c r="AV24" s="102"/>
      <c r="AW24" s="103"/>
      <c r="AX24" s="103"/>
      <c r="AY24" s="104"/>
      <c r="AZ24" s="19">
        <f>ROUND(ROUND(E21*AP24,0)*(1+AT9),0)+(ROUND(ROUND(K21*AP24,0)*(1+AX9),0))+(ROUND(R25*AP24,0))</f>
        <v>933</v>
      </c>
      <c r="BA24" s="41"/>
    </row>
    <row r="25" spans="1:53" s="20" customFormat="1" ht="17.100000000000001" customHeight="1" x14ac:dyDescent="0.15">
      <c r="A25" s="7">
        <v>11</v>
      </c>
      <c r="B25" s="8">
        <v>1625</v>
      </c>
      <c r="C25" s="9" t="s">
        <v>51</v>
      </c>
      <c r="D25" s="75"/>
      <c r="E25" s="88"/>
      <c r="F25" s="88"/>
      <c r="G25" s="15"/>
      <c r="H25" s="34"/>
      <c r="I25" s="51"/>
      <c r="J25" s="27"/>
      <c r="K25" s="88"/>
      <c r="L25" s="88"/>
      <c r="M25" s="15"/>
      <c r="N25" s="34"/>
      <c r="O25" s="51"/>
      <c r="P25" s="53"/>
      <c r="R25" s="176">
        <v>150</v>
      </c>
      <c r="S25" s="176"/>
      <c r="T25" s="15" t="s">
        <v>731</v>
      </c>
      <c r="V25" s="128" t="s">
        <v>165</v>
      </c>
      <c r="W25" s="129"/>
      <c r="X25" s="129"/>
      <c r="Y25" s="129"/>
      <c r="Z25" s="129"/>
      <c r="AA25" s="129"/>
      <c r="AB25" s="15"/>
      <c r="AC25" s="27"/>
      <c r="AD25" s="67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36"/>
      <c r="AP25" s="56"/>
      <c r="AQ25" s="57"/>
      <c r="AR25" s="53"/>
      <c r="AS25" s="27"/>
      <c r="AT25" s="111"/>
      <c r="AU25" s="112"/>
      <c r="AV25" s="59"/>
      <c r="AW25" s="27"/>
      <c r="AX25" s="111"/>
      <c r="AY25" s="112"/>
      <c r="AZ25" s="19">
        <f>ROUND(ROUND(E21*AC26,0)*(1+AT9),0)+(ROUND(ROUND(K21*AC26,0)*(1+AX9),0))+(ROUND(R25*AC26,0))</f>
        <v>653</v>
      </c>
      <c r="BA25" s="41"/>
    </row>
    <row r="26" spans="1:53" s="20" customFormat="1" ht="17.100000000000001" customHeight="1" x14ac:dyDescent="0.15">
      <c r="A26" s="7">
        <v>11</v>
      </c>
      <c r="B26" s="8">
        <v>1626</v>
      </c>
      <c r="C26" s="9" t="s">
        <v>52</v>
      </c>
      <c r="D26" s="75"/>
      <c r="E26" s="76"/>
      <c r="F26" s="76"/>
      <c r="G26" s="34"/>
      <c r="H26" s="34"/>
      <c r="I26" s="51"/>
      <c r="J26" s="34"/>
      <c r="K26" s="34"/>
      <c r="L26" s="34"/>
      <c r="M26" s="15"/>
      <c r="N26" s="37"/>
      <c r="O26" s="51"/>
      <c r="P26" s="84"/>
      <c r="Q26" s="81"/>
      <c r="R26" s="81"/>
      <c r="S26" s="81"/>
      <c r="T26" s="81"/>
      <c r="U26" s="82"/>
      <c r="V26" s="130" t="s">
        <v>294</v>
      </c>
      <c r="W26" s="131"/>
      <c r="X26" s="131"/>
      <c r="Y26" s="131"/>
      <c r="Z26" s="131"/>
      <c r="AA26" s="131"/>
      <c r="AB26" s="25" t="s">
        <v>292</v>
      </c>
      <c r="AC26" s="190">
        <v>0.7</v>
      </c>
      <c r="AD26" s="191"/>
      <c r="AE26" s="60" t="s">
        <v>295</v>
      </c>
      <c r="AF26" s="23"/>
      <c r="AG26" s="23"/>
      <c r="AH26" s="23"/>
      <c r="AI26" s="23"/>
      <c r="AJ26" s="23"/>
      <c r="AK26" s="23"/>
      <c r="AL26" s="23"/>
      <c r="AM26" s="23"/>
      <c r="AN26" s="23"/>
      <c r="AO26" s="25" t="s">
        <v>292</v>
      </c>
      <c r="AP26" s="158">
        <v>1</v>
      </c>
      <c r="AQ26" s="159"/>
      <c r="AR26" s="53"/>
      <c r="AS26" s="34"/>
      <c r="AT26" s="34"/>
      <c r="AU26" s="67"/>
      <c r="AV26" s="74"/>
      <c r="AW26" s="37"/>
      <c r="AX26" s="37"/>
      <c r="AY26" s="67"/>
      <c r="AZ26" s="26">
        <f>ROUND(ROUND(ROUND(E21*AC26,0)*AP26,0)*(1+AT9),0)+(ROUND(ROUND(ROUND(K21*AC26,0)*AP26,0)*(1+AX9),0))+(ROUND(ROUND(R25*AC26,0)*AP26,0))</f>
        <v>653</v>
      </c>
      <c r="BA26" s="41"/>
    </row>
    <row r="27" spans="1:53" s="20" customFormat="1" ht="17.100000000000001" customHeight="1" x14ac:dyDescent="0.15">
      <c r="A27" s="7">
        <v>11</v>
      </c>
      <c r="B27" s="8">
        <v>1627</v>
      </c>
      <c r="C27" s="9" t="s">
        <v>53</v>
      </c>
      <c r="D27" s="118"/>
      <c r="E27" s="133"/>
      <c r="F27" s="133"/>
      <c r="G27" s="133"/>
      <c r="H27" s="133"/>
      <c r="I27" s="116"/>
      <c r="J27" s="109"/>
      <c r="K27" s="110"/>
      <c r="L27" s="110"/>
      <c r="M27" s="110"/>
      <c r="N27" s="110"/>
      <c r="O27" s="134"/>
      <c r="P27" s="180" t="s">
        <v>740</v>
      </c>
      <c r="Q27" s="212"/>
      <c r="R27" s="212"/>
      <c r="S27" s="212"/>
      <c r="T27" s="212"/>
      <c r="U27" s="213"/>
      <c r="V27" s="17"/>
      <c r="W27" s="17"/>
      <c r="X27" s="17"/>
      <c r="Y27" s="17"/>
      <c r="Z27" s="40"/>
      <c r="AA27" s="40"/>
      <c r="AB27" s="17"/>
      <c r="AC27" s="64"/>
      <c r="AD27" s="6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36"/>
      <c r="AP27" s="56"/>
      <c r="AQ27" s="57"/>
      <c r="AR27" s="113"/>
      <c r="AS27" s="114"/>
      <c r="AT27" s="114"/>
      <c r="AU27" s="115"/>
      <c r="AV27" s="102"/>
      <c r="AW27" s="103"/>
      <c r="AX27" s="103"/>
      <c r="AY27" s="104"/>
      <c r="AZ27" s="19">
        <f>ROUND(E21*(1+AT9),0)+(ROUND(K21*(1+AX9),0))+(ROUND(R29,0))</f>
        <v>1008</v>
      </c>
      <c r="BA27" s="41"/>
    </row>
    <row r="28" spans="1:53" s="20" customFormat="1" ht="17.100000000000001" customHeight="1" x14ac:dyDescent="0.15">
      <c r="A28" s="7">
        <v>11</v>
      </c>
      <c r="B28" s="8">
        <v>1628</v>
      </c>
      <c r="C28" s="9" t="s">
        <v>54</v>
      </c>
      <c r="D28" s="125"/>
      <c r="E28" s="133"/>
      <c r="F28" s="133"/>
      <c r="G28" s="133"/>
      <c r="H28" s="133"/>
      <c r="I28" s="116"/>
      <c r="J28" s="109"/>
      <c r="K28" s="110"/>
      <c r="L28" s="110"/>
      <c r="M28" s="110"/>
      <c r="N28" s="110"/>
      <c r="O28" s="134"/>
      <c r="P28" s="214"/>
      <c r="Q28" s="215"/>
      <c r="R28" s="215"/>
      <c r="S28" s="215"/>
      <c r="T28" s="215"/>
      <c r="U28" s="216"/>
      <c r="V28" s="22"/>
      <c r="W28" s="23"/>
      <c r="X28" s="23"/>
      <c r="Y28" s="23"/>
      <c r="Z28" s="43"/>
      <c r="AA28" s="43"/>
      <c r="AB28" s="38"/>
      <c r="AC28" s="38"/>
      <c r="AD28" s="83"/>
      <c r="AE28" s="60" t="s">
        <v>289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5" t="s">
        <v>290</v>
      </c>
      <c r="AP28" s="158">
        <v>1</v>
      </c>
      <c r="AQ28" s="159"/>
      <c r="AR28" s="113"/>
      <c r="AS28" s="114"/>
      <c r="AT28" s="114"/>
      <c r="AU28" s="115"/>
      <c r="AV28" s="102"/>
      <c r="AW28" s="103"/>
      <c r="AX28" s="103"/>
      <c r="AY28" s="104"/>
      <c r="AZ28" s="19">
        <f>ROUND(ROUND(E21*AP28,0)*(1+AT9),0)+(ROUND(ROUND(K21*AP28,0)*(1+AX9),0))+(ROUND(R29*AP28,0))</f>
        <v>1008</v>
      </c>
      <c r="BA28" s="41"/>
    </row>
    <row r="29" spans="1:53" s="20" customFormat="1" ht="17.100000000000001" customHeight="1" x14ac:dyDescent="0.15">
      <c r="A29" s="7">
        <v>11</v>
      </c>
      <c r="B29" s="8">
        <v>1629</v>
      </c>
      <c r="C29" s="9" t="s">
        <v>55</v>
      </c>
      <c r="D29" s="75"/>
      <c r="E29" s="88"/>
      <c r="F29" s="88"/>
      <c r="G29" s="15"/>
      <c r="H29" s="34"/>
      <c r="I29" s="51"/>
      <c r="J29" s="27"/>
      <c r="K29" s="88"/>
      <c r="L29" s="88"/>
      <c r="M29" s="15"/>
      <c r="N29" s="34"/>
      <c r="O29" s="51"/>
      <c r="P29" s="53"/>
      <c r="R29" s="176">
        <v>225</v>
      </c>
      <c r="S29" s="176"/>
      <c r="T29" s="15" t="s">
        <v>731</v>
      </c>
      <c r="V29" s="128" t="s">
        <v>165</v>
      </c>
      <c r="W29" s="129"/>
      <c r="X29" s="129"/>
      <c r="Y29" s="129"/>
      <c r="Z29" s="129"/>
      <c r="AA29" s="129"/>
      <c r="AB29" s="15"/>
      <c r="AC29" s="27"/>
      <c r="AD29" s="67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36"/>
      <c r="AP29" s="56"/>
      <c r="AQ29" s="57"/>
      <c r="AR29" s="53"/>
      <c r="AS29" s="27"/>
      <c r="AT29" s="111"/>
      <c r="AU29" s="112"/>
      <c r="AV29" s="59"/>
      <c r="AW29" s="27"/>
      <c r="AX29" s="111"/>
      <c r="AY29" s="112"/>
      <c r="AZ29" s="19">
        <f>ROUND(ROUND(E21*AC30,0)*(1+AT9),0)+(ROUND(ROUND(K21*AC30,0)*(1+AX9),0))+(ROUND(R29*AC30,0))</f>
        <v>706</v>
      </c>
      <c r="BA29" s="41"/>
    </row>
    <row r="30" spans="1:53" s="20" customFormat="1" ht="17.100000000000001" customHeight="1" x14ac:dyDescent="0.15">
      <c r="A30" s="7">
        <v>11</v>
      </c>
      <c r="B30" s="8">
        <v>1630</v>
      </c>
      <c r="C30" s="9" t="s">
        <v>56</v>
      </c>
      <c r="D30" s="77"/>
      <c r="E30" s="78"/>
      <c r="F30" s="78"/>
      <c r="G30" s="38"/>
      <c r="H30" s="38"/>
      <c r="I30" s="83"/>
      <c r="J30" s="38"/>
      <c r="K30" s="38"/>
      <c r="L30" s="38"/>
      <c r="M30" s="23"/>
      <c r="N30" s="81"/>
      <c r="O30" s="83"/>
      <c r="P30" s="84"/>
      <c r="Q30" s="81"/>
      <c r="R30" s="81"/>
      <c r="S30" s="81"/>
      <c r="T30" s="81"/>
      <c r="U30" s="82"/>
      <c r="V30" s="130" t="s">
        <v>294</v>
      </c>
      <c r="W30" s="131"/>
      <c r="X30" s="131"/>
      <c r="Y30" s="131"/>
      <c r="Z30" s="131"/>
      <c r="AA30" s="131"/>
      <c r="AB30" s="25" t="s">
        <v>292</v>
      </c>
      <c r="AC30" s="190">
        <v>0.7</v>
      </c>
      <c r="AD30" s="191"/>
      <c r="AE30" s="60" t="s">
        <v>295</v>
      </c>
      <c r="AF30" s="23"/>
      <c r="AG30" s="23"/>
      <c r="AH30" s="23"/>
      <c r="AI30" s="23"/>
      <c r="AJ30" s="23"/>
      <c r="AK30" s="23"/>
      <c r="AL30" s="23"/>
      <c r="AM30" s="23"/>
      <c r="AN30" s="23"/>
      <c r="AO30" s="25" t="s">
        <v>292</v>
      </c>
      <c r="AP30" s="158">
        <v>1</v>
      </c>
      <c r="AQ30" s="159"/>
      <c r="AR30" s="53"/>
      <c r="AS30" s="34"/>
      <c r="AT30" s="34"/>
      <c r="AU30" s="67"/>
      <c r="AV30" s="74"/>
      <c r="AW30" s="37"/>
      <c r="AX30" s="37"/>
      <c r="AY30" s="67"/>
      <c r="AZ30" s="26">
        <f>ROUND(ROUND(ROUND(E21*AC30,0)*AP30,0)*(1+AT9),0)+(ROUND(ROUND(ROUND(K21*AC30,0)*AP30,0)*(1+AX9),0))+(ROUND(ROUND(R29*AC30,0)*AP30,0))</f>
        <v>706</v>
      </c>
      <c r="BA30" s="41"/>
    </row>
    <row r="31" spans="1:53" s="20" customFormat="1" ht="17.100000000000001" customHeight="1" x14ac:dyDescent="0.15">
      <c r="A31" s="7">
        <v>11</v>
      </c>
      <c r="B31" s="8">
        <v>1631</v>
      </c>
      <c r="C31" s="9" t="s">
        <v>57</v>
      </c>
      <c r="D31" s="160" t="s">
        <v>741</v>
      </c>
      <c r="E31" s="177"/>
      <c r="F31" s="177"/>
      <c r="G31" s="177"/>
      <c r="H31" s="177"/>
      <c r="I31" s="198"/>
      <c r="J31" s="164" t="s">
        <v>297</v>
      </c>
      <c r="K31" s="201"/>
      <c r="L31" s="201"/>
      <c r="M31" s="201"/>
      <c r="N31" s="201"/>
      <c r="O31" s="201"/>
      <c r="P31" s="180" t="s">
        <v>218</v>
      </c>
      <c r="Q31" s="177"/>
      <c r="R31" s="177"/>
      <c r="S31" s="177"/>
      <c r="T31" s="177"/>
      <c r="U31" s="198"/>
      <c r="V31" s="17"/>
      <c r="W31" s="17"/>
      <c r="X31" s="17"/>
      <c r="Y31" s="17"/>
      <c r="Z31" s="40"/>
      <c r="AA31" s="40"/>
      <c r="AB31" s="17"/>
      <c r="AC31" s="64"/>
      <c r="AD31" s="6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36"/>
      <c r="AP31" s="56"/>
      <c r="AQ31" s="57"/>
      <c r="AR31" s="113"/>
      <c r="AS31" s="114"/>
      <c r="AT31" s="114"/>
      <c r="AU31" s="115"/>
      <c r="AV31" s="102"/>
      <c r="AW31" s="103"/>
      <c r="AX31" s="103"/>
      <c r="AY31" s="104"/>
      <c r="AZ31" s="19">
        <f>ROUND(E33*(1+AT9),0)+(ROUND(K33*(1+AX9),0))+(ROUND(R33,0))</f>
        <v>994</v>
      </c>
      <c r="BA31" s="41"/>
    </row>
    <row r="32" spans="1:53" s="20" customFormat="1" ht="17.100000000000001" customHeight="1" x14ac:dyDescent="0.15">
      <c r="A32" s="7">
        <v>11</v>
      </c>
      <c r="B32" s="8">
        <v>1632</v>
      </c>
      <c r="C32" s="9" t="s">
        <v>58</v>
      </c>
      <c r="D32" s="178"/>
      <c r="E32" s="179"/>
      <c r="F32" s="179"/>
      <c r="G32" s="179"/>
      <c r="H32" s="179"/>
      <c r="I32" s="199"/>
      <c r="J32" s="202"/>
      <c r="K32" s="203"/>
      <c r="L32" s="203"/>
      <c r="M32" s="203"/>
      <c r="N32" s="203"/>
      <c r="O32" s="203"/>
      <c r="P32" s="178"/>
      <c r="Q32" s="179"/>
      <c r="R32" s="179"/>
      <c r="S32" s="179"/>
      <c r="T32" s="179"/>
      <c r="U32" s="199"/>
      <c r="V32" s="22"/>
      <c r="W32" s="23"/>
      <c r="X32" s="23"/>
      <c r="Y32" s="23"/>
      <c r="Z32" s="43"/>
      <c r="AA32" s="43"/>
      <c r="AB32" s="38"/>
      <c r="AC32" s="38"/>
      <c r="AD32" s="83"/>
      <c r="AE32" s="60" t="s">
        <v>289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5" t="s">
        <v>290</v>
      </c>
      <c r="AP32" s="158">
        <v>1</v>
      </c>
      <c r="AQ32" s="159"/>
      <c r="AR32" s="113"/>
      <c r="AS32" s="114"/>
      <c r="AT32" s="114"/>
      <c r="AU32" s="115"/>
      <c r="AV32" s="102"/>
      <c r="AW32" s="103"/>
      <c r="AX32" s="103"/>
      <c r="AY32" s="104"/>
      <c r="AZ32" s="19">
        <f>ROUND(ROUND(E33*AP32,0)*(1+AT9),0)+(ROUND(ROUND(K33*AP32,0)*(1+AX9),0))+(ROUND(R33*AP32,0))</f>
        <v>994</v>
      </c>
      <c r="BA32" s="41"/>
    </row>
    <row r="33" spans="1:53" s="20" customFormat="1" ht="17.100000000000001" customHeight="1" x14ac:dyDescent="0.15">
      <c r="A33" s="7">
        <v>11</v>
      </c>
      <c r="B33" s="8">
        <v>1633</v>
      </c>
      <c r="C33" s="9" t="s">
        <v>59</v>
      </c>
      <c r="D33" s="75"/>
      <c r="E33" s="176">
        <v>400</v>
      </c>
      <c r="F33" s="176"/>
      <c r="G33" s="15" t="s">
        <v>731</v>
      </c>
      <c r="I33" s="51"/>
      <c r="J33" s="27"/>
      <c r="K33" s="176">
        <v>255</v>
      </c>
      <c r="L33" s="176"/>
      <c r="M33" s="15" t="s">
        <v>731</v>
      </c>
      <c r="P33" s="53"/>
      <c r="R33" s="176">
        <v>75</v>
      </c>
      <c r="S33" s="176"/>
      <c r="T33" s="15" t="s">
        <v>731</v>
      </c>
      <c r="V33" s="128" t="s">
        <v>165</v>
      </c>
      <c r="W33" s="129"/>
      <c r="X33" s="129"/>
      <c r="Y33" s="129"/>
      <c r="Z33" s="129"/>
      <c r="AA33" s="129"/>
      <c r="AB33" s="15"/>
      <c r="AC33" s="27"/>
      <c r="AD33" s="67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6"/>
      <c r="AP33" s="56"/>
      <c r="AQ33" s="57"/>
      <c r="AR33" s="53"/>
      <c r="AS33" s="27"/>
      <c r="AT33" s="111"/>
      <c r="AU33" s="112"/>
      <c r="AV33" s="59"/>
      <c r="AW33" s="27"/>
      <c r="AX33" s="111"/>
      <c r="AY33" s="112"/>
      <c r="AZ33" s="19">
        <f>ROUND(ROUND(E33*AC34,0)*(1+AT9),0)+(ROUND(ROUND(K33*AC34,0)*(1+AX9),0))+(ROUND(R33*AC34,0))</f>
        <v>697</v>
      </c>
      <c r="BA33" s="41"/>
    </row>
    <row r="34" spans="1:53" s="20" customFormat="1" ht="17.100000000000001" customHeight="1" x14ac:dyDescent="0.15">
      <c r="A34" s="7">
        <v>11</v>
      </c>
      <c r="B34" s="8">
        <v>1634</v>
      </c>
      <c r="C34" s="9" t="s">
        <v>60</v>
      </c>
      <c r="D34" s="75"/>
      <c r="E34" s="76"/>
      <c r="F34" s="76"/>
      <c r="G34" s="34"/>
      <c r="H34" s="34"/>
      <c r="I34" s="51"/>
      <c r="J34" s="34"/>
      <c r="K34" s="34"/>
      <c r="L34" s="34"/>
      <c r="M34" s="15"/>
      <c r="N34" s="37"/>
      <c r="O34" s="51"/>
      <c r="P34" s="84"/>
      <c r="Q34" s="81"/>
      <c r="R34" s="81"/>
      <c r="S34" s="81"/>
      <c r="T34" s="81"/>
      <c r="U34" s="82"/>
      <c r="V34" s="130" t="s">
        <v>294</v>
      </c>
      <c r="W34" s="131"/>
      <c r="X34" s="131"/>
      <c r="Y34" s="131"/>
      <c r="Z34" s="131"/>
      <c r="AA34" s="131"/>
      <c r="AB34" s="25" t="s">
        <v>292</v>
      </c>
      <c r="AC34" s="190">
        <v>0.7</v>
      </c>
      <c r="AD34" s="191"/>
      <c r="AE34" s="60" t="s">
        <v>295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5" t="s">
        <v>292</v>
      </c>
      <c r="AP34" s="158">
        <v>1</v>
      </c>
      <c r="AQ34" s="159"/>
      <c r="AR34" s="53"/>
      <c r="AS34" s="34"/>
      <c r="AT34" s="34"/>
      <c r="AU34" s="67"/>
      <c r="AV34" s="74"/>
      <c r="AW34" s="37"/>
      <c r="AX34" s="37"/>
      <c r="AY34" s="67"/>
      <c r="AZ34" s="26">
        <f>ROUND(ROUND(ROUND(E33*AC34,0)*AP34,0)*(1+AT9),0)+(ROUND(ROUND(ROUND(K33*AC34,0)*AP34,0)*(1+AX9),0))+(ROUND(ROUND(R33*AC34,0)*AP34,0))</f>
        <v>697</v>
      </c>
      <c r="BA34" s="41"/>
    </row>
    <row r="35" spans="1:53" s="20" customFormat="1" ht="17.100000000000001" customHeight="1" x14ac:dyDescent="0.15">
      <c r="A35" s="7">
        <v>11</v>
      </c>
      <c r="B35" s="8">
        <v>1635</v>
      </c>
      <c r="C35" s="9" t="s">
        <v>61</v>
      </c>
      <c r="D35" s="118"/>
      <c r="E35" s="133"/>
      <c r="F35" s="133"/>
      <c r="G35" s="133"/>
      <c r="H35" s="133"/>
      <c r="I35" s="116"/>
      <c r="J35" s="109"/>
      <c r="K35" s="110"/>
      <c r="L35" s="110"/>
      <c r="M35" s="110"/>
      <c r="N35" s="110"/>
      <c r="O35" s="134"/>
      <c r="P35" s="180" t="s">
        <v>742</v>
      </c>
      <c r="Q35" s="177"/>
      <c r="R35" s="177"/>
      <c r="S35" s="177"/>
      <c r="T35" s="177"/>
      <c r="U35" s="198"/>
      <c r="V35" s="17"/>
      <c r="W35" s="17"/>
      <c r="X35" s="17"/>
      <c r="Y35" s="17"/>
      <c r="Z35" s="40"/>
      <c r="AA35" s="40"/>
      <c r="AB35" s="17"/>
      <c r="AC35" s="64"/>
      <c r="AD35" s="65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36"/>
      <c r="AP35" s="56"/>
      <c r="AQ35" s="57"/>
      <c r="AR35" s="113"/>
      <c r="AS35" s="114"/>
      <c r="AT35" s="114"/>
      <c r="AU35" s="115"/>
      <c r="AV35" s="102"/>
      <c r="AW35" s="103"/>
      <c r="AX35" s="103"/>
      <c r="AY35" s="104"/>
      <c r="AZ35" s="19">
        <f>ROUND(E33*(1+AT9),0)+(ROUND(K33*(1+AX9),0))+(ROUND(R37,0))</f>
        <v>1069</v>
      </c>
      <c r="BA35" s="41"/>
    </row>
    <row r="36" spans="1:53" s="20" customFormat="1" ht="17.100000000000001" customHeight="1" x14ac:dyDescent="0.15">
      <c r="A36" s="7">
        <v>11</v>
      </c>
      <c r="B36" s="8">
        <v>1636</v>
      </c>
      <c r="C36" s="9" t="s">
        <v>807</v>
      </c>
      <c r="D36" s="125"/>
      <c r="E36" s="133"/>
      <c r="F36" s="133"/>
      <c r="G36" s="133"/>
      <c r="H36" s="133"/>
      <c r="I36" s="116"/>
      <c r="J36" s="109"/>
      <c r="K36" s="110"/>
      <c r="L36" s="110"/>
      <c r="M36" s="110"/>
      <c r="N36" s="110"/>
      <c r="O36" s="134"/>
      <c r="P36" s="178"/>
      <c r="Q36" s="179"/>
      <c r="R36" s="179"/>
      <c r="S36" s="179"/>
      <c r="T36" s="179"/>
      <c r="U36" s="199"/>
      <c r="V36" s="22"/>
      <c r="W36" s="23"/>
      <c r="X36" s="23"/>
      <c r="Y36" s="23"/>
      <c r="Z36" s="43"/>
      <c r="AA36" s="43"/>
      <c r="AB36" s="38"/>
      <c r="AC36" s="38"/>
      <c r="AD36" s="83"/>
      <c r="AE36" s="60" t="s">
        <v>289</v>
      </c>
      <c r="AF36" s="23"/>
      <c r="AG36" s="23"/>
      <c r="AH36" s="23"/>
      <c r="AI36" s="23"/>
      <c r="AJ36" s="23"/>
      <c r="AK36" s="23"/>
      <c r="AL36" s="23"/>
      <c r="AM36" s="23"/>
      <c r="AN36" s="23"/>
      <c r="AO36" s="25" t="s">
        <v>290</v>
      </c>
      <c r="AP36" s="158">
        <v>1</v>
      </c>
      <c r="AQ36" s="159"/>
      <c r="AR36" s="113"/>
      <c r="AS36" s="114"/>
      <c r="AT36" s="114"/>
      <c r="AU36" s="115"/>
      <c r="AV36" s="102"/>
      <c r="AW36" s="103"/>
      <c r="AX36" s="103"/>
      <c r="AY36" s="104"/>
      <c r="AZ36" s="19">
        <f>ROUND(ROUND(E33*AP36,0)*(1+AT9),0)+(ROUND(ROUND(K33*AP36,0)*(1+AX9),0))+(ROUND(R37*AP36,0))</f>
        <v>1069</v>
      </c>
      <c r="BA36" s="41"/>
    </row>
    <row r="37" spans="1:53" s="20" customFormat="1" ht="17.100000000000001" customHeight="1" x14ac:dyDescent="0.15">
      <c r="A37" s="7">
        <v>11</v>
      </c>
      <c r="B37" s="8">
        <v>1637</v>
      </c>
      <c r="C37" s="9" t="s">
        <v>808</v>
      </c>
      <c r="D37" s="75"/>
      <c r="E37" s="88"/>
      <c r="F37" s="88"/>
      <c r="G37" s="15"/>
      <c r="H37" s="34"/>
      <c r="I37" s="51"/>
      <c r="J37" s="27"/>
      <c r="K37" s="88"/>
      <c r="L37" s="88"/>
      <c r="M37" s="15"/>
      <c r="N37" s="34"/>
      <c r="O37" s="51"/>
      <c r="P37" s="53"/>
      <c r="R37" s="176">
        <v>150</v>
      </c>
      <c r="S37" s="176"/>
      <c r="T37" s="15" t="s">
        <v>731</v>
      </c>
      <c r="V37" s="128" t="s">
        <v>165</v>
      </c>
      <c r="W37" s="129"/>
      <c r="X37" s="129"/>
      <c r="Y37" s="129"/>
      <c r="Z37" s="129"/>
      <c r="AA37" s="129"/>
      <c r="AB37" s="15"/>
      <c r="AC37" s="27"/>
      <c r="AD37" s="67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36"/>
      <c r="AP37" s="56"/>
      <c r="AQ37" s="57"/>
      <c r="AR37" s="53"/>
      <c r="AS37" s="27"/>
      <c r="AT37" s="111"/>
      <c r="AU37" s="112"/>
      <c r="AV37" s="59"/>
      <c r="AW37" s="27"/>
      <c r="AX37" s="111"/>
      <c r="AY37" s="112"/>
      <c r="AZ37" s="19">
        <f>ROUND(ROUND(E33*AC38,0)*(1+AT9),0)+(ROUND(ROUND(K33*AC38,0)*(1+AX9),0))+(ROUND(R37*AC38,0))</f>
        <v>749</v>
      </c>
      <c r="BA37" s="41"/>
    </row>
    <row r="38" spans="1:53" s="20" customFormat="1" ht="17.100000000000001" customHeight="1" x14ac:dyDescent="0.15">
      <c r="A38" s="7">
        <v>11</v>
      </c>
      <c r="B38" s="8">
        <v>1638</v>
      </c>
      <c r="C38" s="9" t="s">
        <v>809</v>
      </c>
      <c r="D38" s="77"/>
      <c r="E38" s="78"/>
      <c r="F38" s="78"/>
      <c r="G38" s="38"/>
      <c r="H38" s="38"/>
      <c r="I38" s="83"/>
      <c r="J38" s="38"/>
      <c r="K38" s="38"/>
      <c r="L38" s="38"/>
      <c r="M38" s="23"/>
      <c r="N38" s="81"/>
      <c r="O38" s="83"/>
      <c r="P38" s="84"/>
      <c r="Q38" s="81"/>
      <c r="R38" s="81"/>
      <c r="S38" s="81"/>
      <c r="T38" s="81"/>
      <c r="U38" s="82"/>
      <c r="V38" s="130" t="s">
        <v>294</v>
      </c>
      <c r="W38" s="131"/>
      <c r="X38" s="131"/>
      <c r="Y38" s="131"/>
      <c r="Z38" s="131"/>
      <c r="AA38" s="131"/>
      <c r="AB38" s="25" t="s">
        <v>292</v>
      </c>
      <c r="AC38" s="190">
        <v>0.7</v>
      </c>
      <c r="AD38" s="191"/>
      <c r="AE38" s="60" t="s">
        <v>295</v>
      </c>
      <c r="AF38" s="23"/>
      <c r="AG38" s="23"/>
      <c r="AH38" s="23"/>
      <c r="AI38" s="23"/>
      <c r="AJ38" s="23"/>
      <c r="AK38" s="23"/>
      <c r="AL38" s="23"/>
      <c r="AM38" s="23"/>
      <c r="AN38" s="23"/>
      <c r="AO38" s="25" t="s">
        <v>292</v>
      </c>
      <c r="AP38" s="158">
        <v>1</v>
      </c>
      <c r="AQ38" s="159"/>
      <c r="AR38" s="53"/>
      <c r="AS38" s="34"/>
      <c r="AT38" s="34"/>
      <c r="AU38" s="67"/>
      <c r="AV38" s="74"/>
      <c r="AW38" s="37"/>
      <c r="AX38" s="37"/>
      <c r="AY38" s="67"/>
      <c r="AZ38" s="26">
        <f>ROUND(ROUND(ROUND(E33*AC38,0)*AP38,0)*(1+AT9),0)+(ROUND(ROUND(ROUND(K33*AC38,0)*AP38,0)*(1+AX9),0))+(ROUND(ROUND(R37*AC38,0)*AP38,0))</f>
        <v>749</v>
      </c>
      <c r="BA38" s="41"/>
    </row>
    <row r="39" spans="1:53" s="20" customFormat="1" ht="17.100000000000001" customHeight="1" x14ac:dyDescent="0.15">
      <c r="A39" s="7">
        <v>11</v>
      </c>
      <c r="B39" s="8">
        <v>1639</v>
      </c>
      <c r="C39" s="9" t="s">
        <v>810</v>
      </c>
      <c r="D39" s="160" t="s">
        <v>743</v>
      </c>
      <c r="E39" s="177"/>
      <c r="F39" s="177"/>
      <c r="G39" s="177"/>
      <c r="H39" s="177"/>
      <c r="I39" s="198"/>
      <c r="J39" s="164" t="s">
        <v>297</v>
      </c>
      <c r="K39" s="201"/>
      <c r="L39" s="201"/>
      <c r="M39" s="201"/>
      <c r="N39" s="201"/>
      <c r="O39" s="201"/>
      <c r="P39" s="180" t="s">
        <v>218</v>
      </c>
      <c r="Q39" s="177"/>
      <c r="R39" s="177"/>
      <c r="S39" s="177"/>
      <c r="T39" s="177"/>
      <c r="U39" s="198"/>
      <c r="V39" s="17"/>
      <c r="W39" s="17"/>
      <c r="X39" s="17"/>
      <c r="Y39" s="17"/>
      <c r="Z39" s="40"/>
      <c r="AA39" s="40"/>
      <c r="AB39" s="17"/>
      <c r="AC39" s="64"/>
      <c r="AD39" s="6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36"/>
      <c r="AP39" s="56"/>
      <c r="AQ39" s="57"/>
      <c r="AR39" s="113"/>
      <c r="AS39" s="114"/>
      <c r="AT39" s="114"/>
      <c r="AU39" s="115"/>
      <c r="AV39" s="102"/>
      <c r="AW39" s="103"/>
      <c r="AX39" s="103"/>
      <c r="AY39" s="104"/>
      <c r="AZ39" s="19">
        <f>ROUND(E41*(1+AT9),0)+(ROUND(K41*(1+AX9),0))+(ROUND(R41,0))</f>
        <v>1133</v>
      </c>
      <c r="BA39" s="41"/>
    </row>
    <row r="40" spans="1:53" s="20" customFormat="1" ht="17.100000000000001" customHeight="1" x14ac:dyDescent="0.15">
      <c r="A40" s="7">
        <v>11</v>
      </c>
      <c r="B40" s="8">
        <v>1640</v>
      </c>
      <c r="C40" s="9" t="s">
        <v>811</v>
      </c>
      <c r="D40" s="178"/>
      <c r="E40" s="179"/>
      <c r="F40" s="179"/>
      <c r="G40" s="179"/>
      <c r="H40" s="179"/>
      <c r="I40" s="199"/>
      <c r="J40" s="202"/>
      <c r="K40" s="203"/>
      <c r="L40" s="203"/>
      <c r="M40" s="203"/>
      <c r="N40" s="203"/>
      <c r="O40" s="203"/>
      <c r="P40" s="178"/>
      <c r="Q40" s="179"/>
      <c r="R40" s="179"/>
      <c r="S40" s="179"/>
      <c r="T40" s="179"/>
      <c r="U40" s="199"/>
      <c r="V40" s="22"/>
      <c r="W40" s="23"/>
      <c r="X40" s="23"/>
      <c r="Y40" s="23"/>
      <c r="Z40" s="43"/>
      <c r="AA40" s="43"/>
      <c r="AB40" s="38"/>
      <c r="AC40" s="38"/>
      <c r="AD40" s="83"/>
      <c r="AE40" s="60" t="s">
        <v>289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5" t="s">
        <v>290</v>
      </c>
      <c r="AP40" s="158">
        <v>1</v>
      </c>
      <c r="AQ40" s="159"/>
      <c r="AR40" s="113"/>
      <c r="AS40" s="114"/>
      <c r="AT40" s="114"/>
      <c r="AU40" s="115"/>
      <c r="AV40" s="102"/>
      <c r="AW40" s="103"/>
      <c r="AX40" s="103"/>
      <c r="AY40" s="104"/>
      <c r="AZ40" s="19">
        <f>ROUND(ROUND(E41*AP40,0)*(1+AT9),0)+(ROUND(ROUND(K41*AP40,0)*(1+AX9),0))+(ROUND(R41*AP40,0))</f>
        <v>1133</v>
      </c>
      <c r="BA40" s="41"/>
    </row>
    <row r="41" spans="1:53" s="20" customFormat="1" ht="17.100000000000001" customHeight="1" x14ac:dyDescent="0.15">
      <c r="A41" s="7">
        <v>11</v>
      </c>
      <c r="B41" s="8">
        <v>1641</v>
      </c>
      <c r="C41" s="9" t="s">
        <v>812</v>
      </c>
      <c r="D41" s="75"/>
      <c r="E41" s="176">
        <v>580</v>
      </c>
      <c r="F41" s="176"/>
      <c r="G41" s="15" t="s">
        <v>731</v>
      </c>
      <c r="I41" s="51"/>
      <c r="J41" s="27"/>
      <c r="K41" s="176">
        <v>150</v>
      </c>
      <c r="L41" s="176"/>
      <c r="M41" s="15" t="s">
        <v>731</v>
      </c>
      <c r="P41" s="53"/>
      <c r="R41" s="176">
        <v>75</v>
      </c>
      <c r="S41" s="176"/>
      <c r="T41" s="15" t="s">
        <v>731</v>
      </c>
      <c r="V41" s="128" t="s">
        <v>165</v>
      </c>
      <c r="W41" s="129"/>
      <c r="X41" s="129"/>
      <c r="Y41" s="129"/>
      <c r="Z41" s="129"/>
      <c r="AA41" s="129"/>
      <c r="AB41" s="15"/>
      <c r="AC41" s="27"/>
      <c r="AD41" s="67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36"/>
      <c r="AP41" s="56"/>
      <c r="AQ41" s="57"/>
      <c r="AR41" s="53"/>
      <c r="AS41" s="27"/>
      <c r="AT41" s="111"/>
      <c r="AU41" s="112"/>
      <c r="AV41" s="59"/>
      <c r="AW41" s="27"/>
      <c r="AX41" s="111"/>
      <c r="AY41" s="112"/>
      <c r="AZ41" s="19">
        <f>ROUND(ROUND(E41*AC42,0)*(1+AT9),0)+(ROUND(ROUND(K41*AC42,0)*(1+AX9),0))+(ROUND(R41*AC42,0))</f>
        <v>793</v>
      </c>
      <c r="BA41" s="41"/>
    </row>
    <row r="42" spans="1:53" s="20" customFormat="1" ht="17.100000000000001" customHeight="1" x14ac:dyDescent="0.15">
      <c r="A42" s="7">
        <v>11</v>
      </c>
      <c r="B42" s="8">
        <v>1642</v>
      </c>
      <c r="C42" s="9" t="s">
        <v>813</v>
      </c>
      <c r="D42" s="77"/>
      <c r="E42" s="78"/>
      <c r="F42" s="78"/>
      <c r="G42" s="38"/>
      <c r="H42" s="38"/>
      <c r="I42" s="83"/>
      <c r="J42" s="38"/>
      <c r="K42" s="38"/>
      <c r="L42" s="38"/>
      <c r="M42" s="23"/>
      <c r="N42" s="81"/>
      <c r="O42" s="83"/>
      <c r="P42" s="84"/>
      <c r="Q42" s="81"/>
      <c r="R42" s="81"/>
      <c r="S42" s="81"/>
      <c r="T42" s="81"/>
      <c r="U42" s="82"/>
      <c r="V42" s="130" t="s">
        <v>294</v>
      </c>
      <c r="W42" s="131"/>
      <c r="X42" s="131"/>
      <c r="Y42" s="131"/>
      <c r="Z42" s="131"/>
      <c r="AA42" s="131"/>
      <c r="AB42" s="25" t="s">
        <v>292</v>
      </c>
      <c r="AC42" s="190">
        <v>0.7</v>
      </c>
      <c r="AD42" s="191"/>
      <c r="AE42" s="60" t="s">
        <v>295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5" t="s">
        <v>292</v>
      </c>
      <c r="AP42" s="158">
        <v>1</v>
      </c>
      <c r="AQ42" s="159"/>
      <c r="AR42" s="53"/>
      <c r="AS42" s="34"/>
      <c r="AT42" s="34"/>
      <c r="AU42" s="67"/>
      <c r="AV42" s="74"/>
      <c r="AW42" s="37"/>
      <c r="AX42" s="37"/>
      <c r="AY42" s="67"/>
      <c r="AZ42" s="26">
        <f>ROUND(ROUND(ROUND(E41*AC42,0)*AP42,0)*(1+AT9),0)+(ROUND(ROUND(ROUND(K41*AC42,0)*AP42,0)*(1+AX9),0))+(ROUND(ROUND(R41*AC42,0)*AP42,0))</f>
        <v>793</v>
      </c>
      <c r="BA42" s="41"/>
    </row>
    <row r="43" spans="1:53" s="20" customFormat="1" ht="17.100000000000001" customHeight="1" x14ac:dyDescent="0.15">
      <c r="A43" s="7">
        <v>11</v>
      </c>
      <c r="B43" s="8">
        <v>1643</v>
      </c>
      <c r="C43" s="9" t="s">
        <v>814</v>
      </c>
      <c r="D43" s="160" t="s">
        <v>744</v>
      </c>
      <c r="E43" s="177"/>
      <c r="F43" s="177"/>
      <c r="G43" s="177"/>
      <c r="H43" s="177"/>
      <c r="I43" s="198"/>
      <c r="J43" s="164" t="s">
        <v>298</v>
      </c>
      <c r="K43" s="201"/>
      <c r="L43" s="201"/>
      <c r="M43" s="201"/>
      <c r="N43" s="201"/>
      <c r="O43" s="201"/>
      <c r="P43" s="180" t="s">
        <v>218</v>
      </c>
      <c r="Q43" s="177"/>
      <c r="R43" s="177"/>
      <c r="S43" s="177"/>
      <c r="T43" s="177"/>
      <c r="U43" s="198"/>
      <c r="V43" s="17"/>
      <c r="W43" s="17"/>
      <c r="X43" s="17"/>
      <c r="Y43" s="17"/>
      <c r="Z43" s="40"/>
      <c r="AA43" s="40"/>
      <c r="AB43" s="17"/>
      <c r="AC43" s="64"/>
      <c r="AD43" s="65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36"/>
      <c r="AP43" s="56"/>
      <c r="AQ43" s="57"/>
      <c r="AR43" s="113"/>
      <c r="AS43" s="114"/>
      <c r="AT43" s="114"/>
      <c r="AU43" s="115"/>
      <c r="AV43" s="102"/>
      <c r="AW43" s="103"/>
      <c r="AX43" s="103"/>
      <c r="AY43" s="104"/>
      <c r="AZ43" s="19">
        <f>ROUND(E45*(1+AT9),0)+(ROUND(K45*(1+AX9),0))+(ROUND(R45,0))</f>
        <v>738</v>
      </c>
      <c r="BA43" s="41"/>
    </row>
    <row r="44" spans="1:53" s="20" customFormat="1" ht="17.100000000000001" customHeight="1" x14ac:dyDescent="0.15">
      <c r="A44" s="7">
        <v>11</v>
      </c>
      <c r="B44" s="8">
        <v>1644</v>
      </c>
      <c r="C44" s="9" t="s">
        <v>815</v>
      </c>
      <c r="D44" s="178"/>
      <c r="E44" s="179"/>
      <c r="F44" s="179"/>
      <c r="G44" s="179"/>
      <c r="H44" s="179"/>
      <c r="I44" s="199"/>
      <c r="J44" s="202"/>
      <c r="K44" s="203"/>
      <c r="L44" s="203"/>
      <c r="M44" s="203"/>
      <c r="N44" s="203"/>
      <c r="O44" s="203"/>
      <c r="P44" s="178"/>
      <c r="Q44" s="179"/>
      <c r="R44" s="179"/>
      <c r="S44" s="179"/>
      <c r="T44" s="179"/>
      <c r="U44" s="199"/>
      <c r="V44" s="22"/>
      <c r="W44" s="23"/>
      <c r="X44" s="23"/>
      <c r="Y44" s="23"/>
      <c r="Z44" s="43"/>
      <c r="AA44" s="43"/>
      <c r="AB44" s="38"/>
      <c r="AC44" s="38"/>
      <c r="AD44" s="83"/>
      <c r="AE44" s="60" t="s">
        <v>289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25" t="s">
        <v>290</v>
      </c>
      <c r="AP44" s="158">
        <v>1</v>
      </c>
      <c r="AQ44" s="159"/>
      <c r="AR44" s="113"/>
      <c r="AS44" s="114"/>
      <c r="AT44" s="114"/>
      <c r="AU44" s="115"/>
      <c r="AV44" s="102"/>
      <c r="AW44" s="103"/>
      <c r="AX44" s="103"/>
      <c r="AY44" s="104"/>
      <c r="AZ44" s="19">
        <f>ROUND(ROUND(E45*AP44,0)*(1+AT9),0)+(ROUND(ROUND(K45*AP44,0)*(1+AX9),0))+(ROUND(R45*AP44,0))</f>
        <v>738</v>
      </c>
      <c r="BA44" s="41"/>
    </row>
    <row r="45" spans="1:53" s="20" customFormat="1" ht="17.100000000000001" customHeight="1" x14ac:dyDescent="0.15">
      <c r="A45" s="7">
        <v>11</v>
      </c>
      <c r="B45" s="8">
        <v>1645</v>
      </c>
      <c r="C45" s="9" t="s">
        <v>816</v>
      </c>
      <c r="D45" s="75"/>
      <c r="E45" s="176">
        <v>230</v>
      </c>
      <c r="F45" s="176"/>
      <c r="G45" s="15" t="s">
        <v>731</v>
      </c>
      <c r="I45" s="51"/>
      <c r="J45" s="27"/>
      <c r="K45" s="176">
        <v>170</v>
      </c>
      <c r="L45" s="176"/>
      <c r="M45" s="15" t="s">
        <v>731</v>
      </c>
      <c r="P45" s="53"/>
      <c r="R45" s="176">
        <v>180</v>
      </c>
      <c r="S45" s="176"/>
      <c r="T45" s="15" t="s">
        <v>731</v>
      </c>
      <c r="V45" s="128" t="s">
        <v>165</v>
      </c>
      <c r="W45" s="129"/>
      <c r="X45" s="129"/>
      <c r="Y45" s="129"/>
      <c r="Z45" s="129"/>
      <c r="AA45" s="129"/>
      <c r="AB45" s="15"/>
      <c r="AC45" s="27"/>
      <c r="AD45" s="67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36"/>
      <c r="AP45" s="56"/>
      <c r="AQ45" s="57"/>
      <c r="AR45" s="53"/>
      <c r="AS45" s="27"/>
      <c r="AT45" s="111"/>
      <c r="AU45" s="112"/>
      <c r="AV45" s="59"/>
      <c r="AW45" s="27"/>
      <c r="AX45" s="111"/>
      <c r="AY45" s="112"/>
      <c r="AZ45" s="19">
        <f>ROUND(ROUND(E45*AC46,0)*(1+AT9),0)+(ROUND(ROUND(K45*AC46,0)*(1+AX9),0))+(ROUND(R45*AC46,0))</f>
        <v>517</v>
      </c>
      <c r="BA45" s="41"/>
    </row>
    <row r="46" spans="1:53" s="20" customFormat="1" ht="17.100000000000001" customHeight="1" x14ac:dyDescent="0.15">
      <c r="A46" s="7">
        <v>11</v>
      </c>
      <c r="B46" s="8">
        <v>1646</v>
      </c>
      <c r="C46" s="9" t="s">
        <v>817</v>
      </c>
      <c r="D46" s="75"/>
      <c r="E46" s="76"/>
      <c r="F46" s="76"/>
      <c r="G46" s="34"/>
      <c r="H46" s="34"/>
      <c r="I46" s="51"/>
      <c r="J46" s="34"/>
      <c r="K46" s="34"/>
      <c r="L46" s="34"/>
      <c r="M46" s="15"/>
      <c r="N46" s="37"/>
      <c r="O46" s="51"/>
      <c r="P46" s="84"/>
      <c r="Q46" s="81"/>
      <c r="R46" s="81"/>
      <c r="S46" s="81"/>
      <c r="T46" s="81"/>
      <c r="U46" s="82"/>
      <c r="V46" s="130" t="s">
        <v>294</v>
      </c>
      <c r="W46" s="131"/>
      <c r="X46" s="131"/>
      <c r="Y46" s="131"/>
      <c r="Z46" s="131"/>
      <c r="AA46" s="131"/>
      <c r="AB46" s="25" t="s">
        <v>292</v>
      </c>
      <c r="AC46" s="190">
        <v>0.7</v>
      </c>
      <c r="AD46" s="191"/>
      <c r="AE46" s="60" t="s">
        <v>295</v>
      </c>
      <c r="AF46" s="23"/>
      <c r="AG46" s="23"/>
      <c r="AH46" s="23"/>
      <c r="AI46" s="23"/>
      <c r="AJ46" s="23"/>
      <c r="AK46" s="23"/>
      <c r="AL46" s="23"/>
      <c r="AM46" s="23"/>
      <c r="AN46" s="23"/>
      <c r="AO46" s="25" t="s">
        <v>292</v>
      </c>
      <c r="AP46" s="158">
        <v>1</v>
      </c>
      <c r="AQ46" s="159"/>
      <c r="AR46" s="53"/>
      <c r="AS46" s="34"/>
      <c r="AT46" s="34"/>
      <c r="AU46" s="67"/>
      <c r="AV46" s="74"/>
      <c r="AW46" s="37"/>
      <c r="AX46" s="37"/>
      <c r="AY46" s="67"/>
      <c r="AZ46" s="26">
        <f>ROUND(ROUND(ROUND(E45*AC46,0)*AP46,0)*(1+AT9),0)+(ROUND(ROUND(ROUND(K45*AC46,0)*AP46,0)*(1+AX9),0))+(ROUND(ROUND(R45*AC46,0)*AP46,0))</f>
        <v>517</v>
      </c>
      <c r="BA46" s="41"/>
    </row>
    <row r="47" spans="1:53" s="20" customFormat="1" ht="17.100000000000001" customHeight="1" x14ac:dyDescent="0.15">
      <c r="A47" s="7">
        <v>11</v>
      </c>
      <c r="B47" s="8">
        <v>1647</v>
      </c>
      <c r="C47" s="9" t="s">
        <v>818</v>
      </c>
      <c r="D47" s="118"/>
      <c r="E47" s="133"/>
      <c r="F47" s="133"/>
      <c r="G47" s="133"/>
      <c r="H47" s="133"/>
      <c r="I47" s="116"/>
      <c r="J47" s="109"/>
      <c r="K47" s="110"/>
      <c r="L47" s="110"/>
      <c r="M47" s="110"/>
      <c r="N47" s="110"/>
      <c r="O47" s="134"/>
      <c r="P47" s="180" t="s">
        <v>742</v>
      </c>
      <c r="Q47" s="177"/>
      <c r="R47" s="177"/>
      <c r="S47" s="177"/>
      <c r="T47" s="177"/>
      <c r="U47" s="198"/>
      <c r="V47" s="17"/>
      <c r="W47" s="17"/>
      <c r="X47" s="17"/>
      <c r="Y47" s="17"/>
      <c r="Z47" s="40"/>
      <c r="AA47" s="40"/>
      <c r="AB47" s="17"/>
      <c r="AC47" s="64"/>
      <c r="AD47" s="65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36"/>
      <c r="AP47" s="56"/>
      <c r="AQ47" s="57"/>
      <c r="AR47" s="113"/>
      <c r="AS47" s="114"/>
      <c r="AT47" s="114"/>
      <c r="AU47" s="115"/>
      <c r="AV47" s="102"/>
      <c r="AW47" s="103"/>
      <c r="AX47" s="103"/>
      <c r="AY47" s="104"/>
      <c r="AZ47" s="19">
        <f>ROUND(E45*(1+AT9),0)+(ROUND(K45*(1+AX9),0))+(ROUND(R49,0))</f>
        <v>813</v>
      </c>
      <c r="BA47" s="41"/>
    </row>
    <row r="48" spans="1:53" s="20" customFormat="1" ht="17.100000000000001" customHeight="1" x14ac:dyDescent="0.15">
      <c r="A48" s="7">
        <v>11</v>
      </c>
      <c r="B48" s="8">
        <v>1648</v>
      </c>
      <c r="C48" s="9" t="s">
        <v>819</v>
      </c>
      <c r="D48" s="125"/>
      <c r="E48" s="133"/>
      <c r="F48" s="133"/>
      <c r="G48" s="133"/>
      <c r="H48" s="133"/>
      <c r="I48" s="116"/>
      <c r="J48" s="109"/>
      <c r="K48" s="110"/>
      <c r="L48" s="110"/>
      <c r="M48" s="110"/>
      <c r="N48" s="110"/>
      <c r="O48" s="134"/>
      <c r="P48" s="178"/>
      <c r="Q48" s="179"/>
      <c r="R48" s="179"/>
      <c r="S48" s="179"/>
      <c r="T48" s="179"/>
      <c r="U48" s="199"/>
      <c r="V48" s="22"/>
      <c r="W48" s="23"/>
      <c r="X48" s="23"/>
      <c r="Y48" s="23"/>
      <c r="Z48" s="43"/>
      <c r="AA48" s="43"/>
      <c r="AB48" s="38"/>
      <c r="AC48" s="38"/>
      <c r="AD48" s="83"/>
      <c r="AE48" s="60" t="s">
        <v>289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5" t="s">
        <v>290</v>
      </c>
      <c r="AP48" s="158">
        <v>1</v>
      </c>
      <c r="AQ48" s="159"/>
      <c r="AR48" s="113"/>
      <c r="AS48" s="114"/>
      <c r="AT48" s="114"/>
      <c r="AU48" s="115"/>
      <c r="AV48" s="102"/>
      <c r="AW48" s="103"/>
      <c r="AX48" s="103"/>
      <c r="AY48" s="104"/>
      <c r="AZ48" s="19">
        <f>ROUND(ROUND(E45*AP48,0)*(1+AT9),0)+(ROUND(ROUND(K45*AP48,0)*(1+AX9),0))+(ROUND(R49*AP48,0))</f>
        <v>813</v>
      </c>
      <c r="BA48" s="41"/>
    </row>
    <row r="49" spans="1:53" s="20" customFormat="1" ht="17.100000000000001" customHeight="1" x14ac:dyDescent="0.15">
      <c r="A49" s="7">
        <v>11</v>
      </c>
      <c r="B49" s="8">
        <v>1649</v>
      </c>
      <c r="C49" s="9" t="s">
        <v>820</v>
      </c>
      <c r="D49" s="75"/>
      <c r="E49" s="88"/>
      <c r="F49" s="88"/>
      <c r="G49" s="15"/>
      <c r="H49" s="34"/>
      <c r="I49" s="51"/>
      <c r="J49" s="27"/>
      <c r="K49" s="88"/>
      <c r="L49" s="88"/>
      <c r="M49" s="15"/>
      <c r="N49" s="34"/>
      <c r="O49" s="51"/>
      <c r="P49" s="53"/>
      <c r="R49" s="176">
        <v>255</v>
      </c>
      <c r="S49" s="176"/>
      <c r="T49" s="15" t="s">
        <v>731</v>
      </c>
      <c r="V49" s="128" t="s">
        <v>165</v>
      </c>
      <c r="W49" s="129"/>
      <c r="X49" s="129"/>
      <c r="Y49" s="129"/>
      <c r="Z49" s="129"/>
      <c r="AA49" s="129"/>
      <c r="AB49" s="15"/>
      <c r="AC49" s="27"/>
      <c r="AD49" s="67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36"/>
      <c r="AP49" s="56"/>
      <c r="AQ49" s="57"/>
      <c r="AR49" s="53"/>
      <c r="AS49" s="27"/>
      <c r="AT49" s="111"/>
      <c r="AU49" s="112"/>
      <c r="AV49" s="59"/>
      <c r="AW49" s="27"/>
      <c r="AX49" s="111"/>
      <c r="AY49" s="112"/>
      <c r="AZ49" s="19">
        <f>ROUND(ROUND(E45*AC50,0)*(1+AT9),0)+(ROUND(ROUND(K45*AC50,0)*(1+AX9),0))+(ROUND(R49*AC50,0))</f>
        <v>570</v>
      </c>
      <c r="BA49" s="41"/>
    </row>
    <row r="50" spans="1:53" s="20" customFormat="1" ht="17.100000000000001" customHeight="1" x14ac:dyDescent="0.15">
      <c r="A50" s="7">
        <v>11</v>
      </c>
      <c r="B50" s="8">
        <v>1650</v>
      </c>
      <c r="C50" s="9" t="s">
        <v>821</v>
      </c>
      <c r="D50" s="75"/>
      <c r="E50" s="76"/>
      <c r="F50" s="76"/>
      <c r="G50" s="34"/>
      <c r="H50" s="34"/>
      <c r="I50" s="51"/>
      <c r="J50" s="34"/>
      <c r="K50" s="34"/>
      <c r="L50" s="34"/>
      <c r="M50" s="15"/>
      <c r="N50" s="37"/>
      <c r="O50" s="51"/>
      <c r="P50" s="84"/>
      <c r="Q50" s="81"/>
      <c r="R50" s="81"/>
      <c r="S50" s="81"/>
      <c r="T50" s="81"/>
      <c r="U50" s="82"/>
      <c r="V50" s="130" t="s">
        <v>294</v>
      </c>
      <c r="W50" s="131"/>
      <c r="X50" s="131"/>
      <c r="Y50" s="131"/>
      <c r="Z50" s="131"/>
      <c r="AA50" s="131"/>
      <c r="AB50" s="25" t="s">
        <v>292</v>
      </c>
      <c r="AC50" s="190">
        <v>0.7</v>
      </c>
      <c r="AD50" s="191"/>
      <c r="AE50" s="60" t="s">
        <v>295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5" t="s">
        <v>292</v>
      </c>
      <c r="AP50" s="158">
        <v>1</v>
      </c>
      <c r="AQ50" s="159"/>
      <c r="AR50" s="53"/>
      <c r="AS50" s="34"/>
      <c r="AT50" s="34"/>
      <c r="AU50" s="67"/>
      <c r="AV50" s="74"/>
      <c r="AW50" s="37"/>
      <c r="AX50" s="37"/>
      <c r="AY50" s="67"/>
      <c r="AZ50" s="26">
        <f>ROUND(ROUND(ROUND(E45*AC50,0)*AP50,0)*(1+AT9),0)+(ROUND(ROUND(ROUND(K45*AC50,0)*AP50,0)*(1+AX9),0))+(ROUND(ROUND(R49*AC50,0)*AP50,0))</f>
        <v>570</v>
      </c>
      <c r="BA50" s="41"/>
    </row>
    <row r="51" spans="1:53" s="20" customFormat="1" ht="17.100000000000001" customHeight="1" x14ac:dyDescent="0.15">
      <c r="A51" s="7">
        <v>11</v>
      </c>
      <c r="B51" s="8">
        <v>1651</v>
      </c>
      <c r="C51" s="9" t="s">
        <v>822</v>
      </c>
      <c r="D51" s="118"/>
      <c r="E51" s="133"/>
      <c r="F51" s="133"/>
      <c r="G51" s="133"/>
      <c r="H51" s="133"/>
      <c r="I51" s="116"/>
      <c r="J51" s="109"/>
      <c r="K51" s="110"/>
      <c r="L51" s="110"/>
      <c r="M51" s="110"/>
      <c r="N51" s="110"/>
      <c r="O51" s="134"/>
      <c r="P51" s="180" t="s">
        <v>745</v>
      </c>
      <c r="Q51" s="177"/>
      <c r="R51" s="177"/>
      <c r="S51" s="177"/>
      <c r="T51" s="177"/>
      <c r="U51" s="198"/>
      <c r="V51" s="17"/>
      <c r="W51" s="17"/>
      <c r="X51" s="17"/>
      <c r="Y51" s="17"/>
      <c r="Z51" s="40"/>
      <c r="AA51" s="40"/>
      <c r="AB51" s="17"/>
      <c r="AC51" s="64"/>
      <c r="AD51" s="65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36"/>
      <c r="AP51" s="56"/>
      <c r="AQ51" s="57"/>
      <c r="AR51" s="113"/>
      <c r="AS51" s="114"/>
      <c r="AT51" s="114"/>
      <c r="AU51" s="115"/>
      <c r="AV51" s="102"/>
      <c r="AW51" s="103"/>
      <c r="AX51" s="103"/>
      <c r="AY51" s="104"/>
      <c r="AZ51" s="19">
        <f>ROUND(E45*(1+AT9),0)+(ROUND(K45*(1+AX9),0))+(ROUND(R53,0))</f>
        <v>888</v>
      </c>
      <c r="BA51" s="41"/>
    </row>
    <row r="52" spans="1:53" s="20" customFormat="1" ht="17.100000000000001" customHeight="1" x14ac:dyDescent="0.15">
      <c r="A52" s="7">
        <v>11</v>
      </c>
      <c r="B52" s="8">
        <v>1652</v>
      </c>
      <c r="C52" s="9" t="s">
        <v>1687</v>
      </c>
      <c r="D52" s="125"/>
      <c r="E52" s="133"/>
      <c r="F52" s="133"/>
      <c r="G52" s="133"/>
      <c r="H52" s="133"/>
      <c r="I52" s="116"/>
      <c r="J52" s="109"/>
      <c r="K52" s="110"/>
      <c r="L52" s="110"/>
      <c r="M52" s="110"/>
      <c r="N52" s="110"/>
      <c r="O52" s="134"/>
      <c r="P52" s="178"/>
      <c r="Q52" s="179"/>
      <c r="R52" s="179"/>
      <c r="S52" s="179"/>
      <c r="T52" s="179"/>
      <c r="U52" s="199"/>
      <c r="V52" s="22"/>
      <c r="W52" s="23"/>
      <c r="X52" s="23"/>
      <c r="Y52" s="23"/>
      <c r="Z52" s="43"/>
      <c r="AA52" s="43"/>
      <c r="AB52" s="38"/>
      <c r="AC52" s="38"/>
      <c r="AD52" s="83"/>
      <c r="AE52" s="60" t="s">
        <v>289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5" t="s">
        <v>290</v>
      </c>
      <c r="AP52" s="158">
        <v>1</v>
      </c>
      <c r="AQ52" s="159"/>
      <c r="AR52" s="113"/>
      <c r="AS52" s="114"/>
      <c r="AT52" s="114"/>
      <c r="AU52" s="115"/>
      <c r="AV52" s="102"/>
      <c r="AW52" s="103"/>
      <c r="AX52" s="103"/>
      <c r="AY52" s="104"/>
      <c r="AZ52" s="19">
        <f>ROUND(ROUND(E45*AP52,0)*(1+AT9),0)+(ROUND(ROUND(K45*AP52,0)*(1+AX9),0))+(ROUND(R53*AP52,0))</f>
        <v>888</v>
      </c>
      <c r="BA52" s="41"/>
    </row>
    <row r="53" spans="1:53" s="20" customFormat="1" ht="17.100000000000001" customHeight="1" x14ac:dyDescent="0.15">
      <c r="A53" s="7">
        <v>11</v>
      </c>
      <c r="B53" s="8">
        <v>1653</v>
      </c>
      <c r="C53" s="9" t="s">
        <v>1688</v>
      </c>
      <c r="D53" s="75"/>
      <c r="E53" s="88"/>
      <c r="F53" s="88"/>
      <c r="G53" s="15"/>
      <c r="H53" s="34"/>
      <c r="I53" s="51"/>
      <c r="J53" s="27"/>
      <c r="K53" s="88"/>
      <c r="L53" s="88"/>
      <c r="M53" s="15"/>
      <c r="N53" s="34"/>
      <c r="O53" s="51"/>
      <c r="P53" s="53"/>
      <c r="R53" s="176">
        <v>330</v>
      </c>
      <c r="S53" s="176"/>
      <c r="T53" s="15" t="s">
        <v>731</v>
      </c>
      <c r="V53" s="128" t="s">
        <v>165</v>
      </c>
      <c r="W53" s="129"/>
      <c r="X53" s="129"/>
      <c r="Y53" s="129"/>
      <c r="Z53" s="129"/>
      <c r="AA53" s="129"/>
      <c r="AB53" s="15"/>
      <c r="AC53" s="27"/>
      <c r="AD53" s="67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36"/>
      <c r="AP53" s="56"/>
      <c r="AQ53" s="57"/>
      <c r="AR53" s="53"/>
      <c r="AS53" s="27"/>
      <c r="AT53" s="111"/>
      <c r="AU53" s="112"/>
      <c r="AV53" s="59"/>
      <c r="AW53" s="27"/>
      <c r="AX53" s="111"/>
      <c r="AY53" s="112"/>
      <c r="AZ53" s="19">
        <f>ROUND(ROUND(E45*AC54,0)*(1+AT9),0)+(ROUND(ROUND(K45*AC54,0)*(1+AX9),0))+(ROUND(R53*AC54,0))</f>
        <v>622</v>
      </c>
      <c r="BA53" s="41"/>
    </row>
    <row r="54" spans="1:53" s="20" customFormat="1" ht="17.100000000000001" customHeight="1" x14ac:dyDescent="0.15">
      <c r="A54" s="7">
        <v>11</v>
      </c>
      <c r="B54" s="8">
        <v>1654</v>
      </c>
      <c r="C54" s="9" t="s">
        <v>1689</v>
      </c>
      <c r="D54" s="75"/>
      <c r="E54" s="76"/>
      <c r="F54" s="76"/>
      <c r="G54" s="34"/>
      <c r="H54" s="34"/>
      <c r="I54" s="51"/>
      <c r="J54" s="34"/>
      <c r="K54" s="34"/>
      <c r="L54" s="34"/>
      <c r="M54" s="15"/>
      <c r="N54" s="37"/>
      <c r="O54" s="51"/>
      <c r="P54" s="84"/>
      <c r="Q54" s="81"/>
      <c r="R54" s="81"/>
      <c r="S54" s="81"/>
      <c r="T54" s="81"/>
      <c r="U54" s="82"/>
      <c r="V54" s="130" t="s">
        <v>294</v>
      </c>
      <c r="W54" s="131"/>
      <c r="X54" s="131"/>
      <c r="Y54" s="131"/>
      <c r="Z54" s="131"/>
      <c r="AA54" s="131"/>
      <c r="AB54" s="25" t="s">
        <v>292</v>
      </c>
      <c r="AC54" s="190">
        <v>0.7</v>
      </c>
      <c r="AD54" s="191"/>
      <c r="AE54" s="60" t="s">
        <v>295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5" t="s">
        <v>292</v>
      </c>
      <c r="AP54" s="158">
        <v>1</v>
      </c>
      <c r="AQ54" s="159"/>
      <c r="AR54" s="53"/>
      <c r="AS54" s="34"/>
      <c r="AT54" s="34"/>
      <c r="AU54" s="67"/>
      <c r="AV54" s="74"/>
      <c r="AW54" s="37"/>
      <c r="AX54" s="37"/>
      <c r="AY54" s="67"/>
      <c r="AZ54" s="26">
        <f>ROUND(ROUND(ROUND(E45*AC54,0)*AP54,0)*(1+AT9),0)+(ROUND(ROUND(ROUND(K45*AC54,0)*AP54,0)*(1+AX9),0))+(ROUND(ROUND(R53*AC54,0)*AP54,0))</f>
        <v>622</v>
      </c>
      <c r="BA54" s="41"/>
    </row>
    <row r="55" spans="1:53" s="20" customFormat="1" ht="17.100000000000001" customHeight="1" x14ac:dyDescent="0.15">
      <c r="A55" s="7">
        <v>11</v>
      </c>
      <c r="B55" s="8">
        <v>1655</v>
      </c>
      <c r="C55" s="9" t="s">
        <v>1690</v>
      </c>
      <c r="D55" s="118"/>
      <c r="E55" s="133"/>
      <c r="F55" s="133"/>
      <c r="G55" s="133"/>
      <c r="H55" s="133"/>
      <c r="I55" s="116"/>
      <c r="J55" s="109"/>
      <c r="K55" s="110"/>
      <c r="L55" s="110"/>
      <c r="M55" s="110"/>
      <c r="N55" s="110"/>
      <c r="O55" s="134"/>
      <c r="P55" s="180" t="s">
        <v>746</v>
      </c>
      <c r="Q55" s="177"/>
      <c r="R55" s="177"/>
      <c r="S55" s="177"/>
      <c r="T55" s="177"/>
      <c r="U55" s="198"/>
      <c r="V55" s="17"/>
      <c r="W55" s="17"/>
      <c r="X55" s="17"/>
      <c r="Y55" s="17"/>
      <c r="Z55" s="40"/>
      <c r="AA55" s="40"/>
      <c r="AB55" s="17"/>
      <c r="AC55" s="64"/>
      <c r="AD55" s="65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36"/>
      <c r="AP55" s="56"/>
      <c r="AQ55" s="57"/>
      <c r="AR55" s="113"/>
      <c r="AS55" s="114"/>
      <c r="AT55" s="114"/>
      <c r="AU55" s="115"/>
      <c r="AV55" s="102"/>
      <c r="AW55" s="103"/>
      <c r="AX55" s="103"/>
      <c r="AY55" s="104"/>
      <c r="AZ55" s="19">
        <f>ROUND(E45*(1+AT9),0)+(ROUND(K45*(1+AX9),0))+(ROUND(R57,0))</f>
        <v>963</v>
      </c>
      <c r="BA55" s="41"/>
    </row>
    <row r="56" spans="1:53" s="20" customFormat="1" ht="17.100000000000001" customHeight="1" x14ac:dyDescent="0.15">
      <c r="A56" s="7">
        <v>11</v>
      </c>
      <c r="B56" s="8">
        <v>1656</v>
      </c>
      <c r="C56" s="9" t="s">
        <v>514</v>
      </c>
      <c r="D56" s="125"/>
      <c r="E56" s="133"/>
      <c r="F56" s="133"/>
      <c r="G56" s="133"/>
      <c r="H56" s="133"/>
      <c r="I56" s="116"/>
      <c r="J56" s="109"/>
      <c r="K56" s="110"/>
      <c r="L56" s="110"/>
      <c r="M56" s="110"/>
      <c r="N56" s="110"/>
      <c r="O56" s="134"/>
      <c r="P56" s="178"/>
      <c r="Q56" s="179"/>
      <c r="R56" s="179"/>
      <c r="S56" s="179"/>
      <c r="T56" s="179"/>
      <c r="U56" s="199"/>
      <c r="V56" s="22"/>
      <c r="W56" s="23"/>
      <c r="X56" s="23"/>
      <c r="Y56" s="23"/>
      <c r="Z56" s="43"/>
      <c r="AA56" s="43"/>
      <c r="AB56" s="38"/>
      <c r="AC56" s="38"/>
      <c r="AD56" s="83"/>
      <c r="AE56" s="60" t="s">
        <v>289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5" t="s">
        <v>290</v>
      </c>
      <c r="AP56" s="158">
        <v>1</v>
      </c>
      <c r="AQ56" s="159"/>
      <c r="AR56" s="113"/>
      <c r="AS56" s="114"/>
      <c r="AT56" s="114"/>
      <c r="AU56" s="115"/>
      <c r="AV56" s="102"/>
      <c r="AW56" s="103"/>
      <c r="AX56" s="103"/>
      <c r="AY56" s="104"/>
      <c r="AZ56" s="19">
        <f>ROUND(ROUND(E45*AP56,0)*(1+AT9),0)+(ROUND(ROUND(K45*AP56,0)*(1+AX9),0))+(ROUND(R57*AP56,0))</f>
        <v>963</v>
      </c>
      <c r="BA56" s="41"/>
    </row>
    <row r="57" spans="1:53" s="20" customFormat="1" ht="17.100000000000001" customHeight="1" x14ac:dyDescent="0.15">
      <c r="A57" s="7">
        <v>11</v>
      </c>
      <c r="B57" s="8">
        <v>1657</v>
      </c>
      <c r="C57" s="9" t="s">
        <v>515</v>
      </c>
      <c r="D57" s="75"/>
      <c r="E57" s="88"/>
      <c r="F57" s="88"/>
      <c r="G57" s="15"/>
      <c r="H57" s="34"/>
      <c r="I57" s="51"/>
      <c r="J57" s="27"/>
      <c r="K57" s="88"/>
      <c r="L57" s="88"/>
      <c r="M57" s="15"/>
      <c r="N57" s="34"/>
      <c r="O57" s="51"/>
      <c r="P57" s="53"/>
      <c r="R57" s="176">
        <v>405</v>
      </c>
      <c r="S57" s="176"/>
      <c r="T57" s="15" t="s">
        <v>731</v>
      </c>
      <c r="V57" s="128" t="s">
        <v>165</v>
      </c>
      <c r="W57" s="129"/>
      <c r="X57" s="129"/>
      <c r="Y57" s="129"/>
      <c r="Z57" s="129"/>
      <c r="AA57" s="129"/>
      <c r="AB57" s="15"/>
      <c r="AC57" s="27"/>
      <c r="AD57" s="67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36"/>
      <c r="AP57" s="56"/>
      <c r="AQ57" s="57"/>
      <c r="AR57" s="53"/>
      <c r="AS57" s="27"/>
      <c r="AT57" s="111"/>
      <c r="AU57" s="112"/>
      <c r="AV57" s="59"/>
      <c r="AW57" s="27"/>
      <c r="AX57" s="111"/>
      <c r="AY57" s="112"/>
      <c r="AZ57" s="19">
        <f>ROUND(ROUND(E45*AC58,0)*(1+AT9),0)+(ROUND(ROUND(K45*AC58,0)*(1+AX9),0))+(ROUND(R57*AC58,0))</f>
        <v>675</v>
      </c>
      <c r="BA57" s="41"/>
    </row>
    <row r="58" spans="1:53" s="20" customFormat="1" ht="17.100000000000001" customHeight="1" x14ac:dyDescent="0.15">
      <c r="A58" s="7">
        <v>11</v>
      </c>
      <c r="B58" s="8">
        <v>1658</v>
      </c>
      <c r="C58" s="9" t="s">
        <v>516</v>
      </c>
      <c r="D58" s="77"/>
      <c r="E58" s="78"/>
      <c r="F58" s="78"/>
      <c r="G58" s="38"/>
      <c r="H58" s="38"/>
      <c r="I58" s="83"/>
      <c r="J58" s="38"/>
      <c r="K58" s="38"/>
      <c r="L58" s="38"/>
      <c r="M58" s="23"/>
      <c r="N58" s="81"/>
      <c r="O58" s="83"/>
      <c r="P58" s="84"/>
      <c r="Q58" s="81"/>
      <c r="R58" s="81"/>
      <c r="S58" s="81"/>
      <c r="T58" s="81"/>
      <c r="U58" s="82"/>
      <c r="V58" s="130" t="s">
        <v>294</v>
      </c>
      <c r="W58" s="131"/>
      <c r="X58" s="131"/>
      <c r="Y58" s="131"/>
      <c r="Z58" s="131"/>
      <c r="AA58" s="131"/>
      <c r="AB58" s="25" t="s">
        <v>292</v>
      </c>
      <c r="AC58" s="190">
        <v>0.7</v>
      </c>
      <c r="AD58" s="191"/>
      <c r="AE58" s="60" t="s">
        <v>295</v>
      </c>
      <c r="AF58" s="23"/>
      <c r="AG58" s="23"/>
      <c r="AH58" s="23"/>
      <c r="AI58" s="23"/>
      <c r="AJ58" s="23"/>
      <c r="AK58" s="23"/>
      <c r="AL58" s="23"/>
      <c r="AM58" s="23"/>
      <c r="AN58" s="23"/>
      <c r="AO58" s="25" t="s">
        <v>292</v>
      </c>
      <c r="AP58" s="158">
        <v>1</v>
      </c>
      <c r="AQ58" s="159"/>
      <c r="AR58" s="53"/>
      <c r="AS58" s="34"/>
      <c r="AT58" s="34"/>
      <c r="AU58" s="67"/>
      <c r="AV58" s="74"/>
      <c r="AW58" s="37"/>
      <c r="AX58" s="37"/>
      <c r="AY58" s="67"/>
      <c r="AZ58" s="26">
        <f>ROUND(ROUND(ROUND(E45*AC58,0)*AP58,0)*(1+AT9),0)+(ROUND(ROUND(ROUND(K45*AC58,0)*AP58,0)*(1+AX9),0))+(ROUND(ROUND(R57*AC58,0)*AP58,0))</f>
        <v>675</v>
      </c>
      <c r="BA58" s="41"/>
    </row>
    <row r="59" spans="1:53" s="20" customFormat="1" ht="17.100000000000001" customHeight="1" x14ac:dyDescent="0.15">
      <c r="A59" s="7">
        <v>11</v>
      </c>
      <c r="B59" s="8">
        <v>1659</v>
      </c>
      <c r="C59" s="9" t="s">
        <v>1109</v>
      </c>
      <c r="D59" s="160" t="s">
        <v>747</v>
      </c>
      <c r="E59" s="177"/>
      <c r="F59" s="177"/>
      <c r="G59" s="177"/>
      <c r="H59" s="177"/>
      <c r="I59" s="198"/>
      <c r="J59" s="164" t="s">
        <v>298</v>
      </c>
      <c r="K59" s="201"/>
      <c r="L59" s="201"/>
      <c r="M59" s="201"/>
      <c r="N59" s="201"/>
      <c r="O59" s="201"/>
      <c r="P59" s="180" t="s">
        <v>218</v>
      </c>
      <c r="Q59" s="177"/>
      <c r="R59" s="177"/>
      <c r="S59" s="177"/>
      <c r="T59" s="177"/>
      <c r="U59" s="198"/>
      <c r="V59" s="17"/>
      <c r="W59" s="17"/>
      <c r="X59" s="17"/>
      <c r="Y59" s="17"/>
      <c r="Z59" s="40"/>
      <c r="AA59" s="40"/>
      <c r="AB59" s="17"/>
      <c r="AC59" s="64"/>
      <c r="AD59" s="65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36"/>
      <c r="AP59" s="56"/>
      <c r="AQ59" s="57"/>
      <c r="AR59" s="113"/>
      <c r="AS59" s="114"/>
      <c r="AT59" s="114"/>
      <c r="AU59" s="115"/>
      <c r="AV59" s="102"/>
      <c r="AW59" s="103"/>
      <c r="AX59" s="103"/>
      <c r="AY59" s="104"/>
      <c r="AZ59" s="19">
        <f>ROUND(E61*(1+AT9),0)+(ROUND(K61*(1+AX9),0))+(ROUND(R61,0))</f>
        <v>900</v>
      </c>
      <c r="BA59" s="41"/>
    </row>
    <row r="60" spans="1:53" s="20" customFormat="1" ht="17.100000000000001" customHeight="1" x14ac:dyDescent="0.15">
      <c r="A60" s="7">
        <v>11</v>
      </c>
      <c r="B60" s="8">
        <v>1660</v>
      </c>
      <c r="C60" s="9" t="s">
        <v>1110</v>
      </c>
      <c r="D60" s="178"/>
      <c r="E60" s="179"/>
      <c r="F60" s="179"/>
      <c r="G60" s="179"/>
      <c r="H60" s="179"/>
      <c r="I60" s="199"/>
      <c r="J60" s="202"/>
      <c r="K60" s="203"/>
      <c r="L60" s="203"/>
      <c r="M60" s="203"/>
      <c r="N60" s="203"/>
      <c r="O60" s="203"/>
      <c r="P60" s="178"/>
      <c r="Q60" s="179"/>
      <c r="R60" s="179"/>
      <c r="S60" s="179"/>
      <c r="T60" s="179"/>
      <c r="U60" s="199"/>
      <c r="V60" s="22"/>
      <c r="W60" s="23"/>
      <c r="X60" s="23"/>
      <c r="Y60" s="23"/>
      <c r="Z60" s="43"/>
      <c r="AA60" s="43"/>
      <c r="AB60" s="38"/>
      <c r="AC60" s="38"/>
      <c r="AD60" s="83"/>
      <c r="AE60" s="60" t="s">
        <v>289</v>
      </c>
      <c r="AF60" s="23"/>
      <c r="AG60" s="23"/>
      <c r="AH60" s="23"/>
      <c r="AI60" s="23"/>
      <c r="AJ60" s="23"/>
      <c r="AK60" s="23"/>
      <c r="AL60" s="23"/>
      <c r="AM60" s="23"/>
      <c r="AN60" s="23"/>
      <c r="AO60" s="25" t="s">
        <v>290</v>
      </c>
      <c r="AP60" s="158">
        <v>1</v>
      </c>
      <c r="AQ60" s="159"/>
      <c r="AR60" s="113"/>
      <c r="AS60" s="114"/>
      <c r="AT60" s="114"/>
      <c r="AU60" s="115"/>
      <c r="AV60" s="102"/>
      <c r="AW60" s="103"/>
      <c r="AX60" s="103"/>
      <c r="AY60" s="104"/>
      <c r="AZ60" s="19">
        <f>ROUND(ROUND(E61*AP60,0)*(1+AT9),0)+(ROUND(ROUND(K61*AP60,0)*(1+AX9),0))+(ROUND(R61*AP60,0))</f>
        <v>900</v>
      </c>
      <c r="BA60" s="41"/>
    </row>
    <row r="61" spans="1:53" s="20" customFormat="1" ht="17.100000000000001" customHeight="1" x14ac:dyDescent="0.15">
      <c r="A61" s="7">
        <v>11</v>
      </c>
      <c r="B61" s="8">
        <v>1661</v>
      </c>
      <c r="C61" s="9" t="s">
        <v>1111</v>
      </c>
      <c r="D61" s="75"/>
      <c r="E61" s="176">
        <v>400</v>
      </c>
      <c r="F61" s="176"/>
      <c r="G61" s="15" t="s">
        <v>731</v>
      </c>
      <c r="I61" s="51"/>
      <c r="J61" s="27"/>
      <c r="K61" s="176">
        <v>180</v>
      </c>
      <c r="L61" s="176"/>
      <c r="M61" s="15" t="s">
        <v>731</v>
      </c>
      <c r="P61" s="53"/>
      <c r="R61" s="176">
        <v>75</v>
      </c>
      <c r="S61" s="176"/>
      <c r="T61" s="15" t="s">
        <v>731</v>
      </c>
      <c r="V61" s="128" t="s">
        <v>165</v>
      </c>
      <c r="W61" s="129"/>
      <c r="X61" s="129"/>
      <c r="Y61" s="129"/>
      <c r="Z61" s="129"/>
      <c r="AA61" s="129"/>
      <c r="AB61" s="15"/>
      <c r="AC61" s="27"/>
      <c r="AD61" s="67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36"/>
      <c r="AP61" s="56"/>
      <c r="AQ61" s="57"/>
      <c r="AR61" s="53"/>
      <c r="AS61" s="27"/>
      <c r="AT61" s="111"/>
      <c r="AU61" s="112"/>
      <c r="AV61" s="59"/>
      <c r="AW61" s="27"/>
      <c r="AX61" s="111"/>
      <c r="AY61" s="112"/>
      <c r="AZ61" s="19">
        <f>ROUND(ROUND(E61*AC62,0)*(1+AT9),0)+(ROUND(ROUND(K61*AC62,0)*(1+AX9),0))+(ROUND(R61*AC62,0))</f>
        <v>631</v>
      </c>
      <c r="BA61" s="41"/>
    </row>
    <row r="62" spans="1:53" s="20" customFormat="1" ht="17.100000000000001" customHeight="1" x14ac:dyDescent="0.15">
      <c r="A62" s="7">
        <v>11</v>
      </c>
      <c r="B62" s="8">
        <v>1662</v>
      </c>
      <c r="C62" s="9" t="s">
        <v>1112</v>
      </c>
      <c r="D62" s="75"/>
      <c r="E62" s="76"/>
      <c r="F62" s="76"/>
      <c r="G62" s="34"/>
      <c r="H62" s="34"/>
      <c r="I62" s="51"/>
      <c r="J62" s="34"/>
      <c r="K62" s="34"/>
      <c r="L62" s="34"/>
      <c r="M62" s="15"/>
      <c r="N62" s="37"/>
      <c r="O62" s="51"/>
      <c r="P62" s="84"/>
      <c r="Q62" s="81"/>
      <c r="R62" s="81"/>
      <c r="S62" s="81"/>
      <c r="T62" s="81"/>
      <c r="U62" s="82"/>
      <c r="V62" s="130" t="s">
        <v>294</v>
      </c>
      <c r="W62" s="131"/>
      <c r="X62" s="131"/>
      <c r="Y62" s="131"/>
      <c r="Z62" s="131"/>
      <c r="AA62" s="131"/>
      <c r="AB62" s="25" t="s">
        <v>292</v>
      </c>
      <c r="AC62" s="190">
        <v>0.7</v>
      </c>
      <c r="AD62" s="191"/>
      <c r="AE62" s="60" t="s">
        <v>295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5" t="s">
        <v>292</v>
      </c>
      <c r="AP62" s="158">
        <v>1</v>
      </c>
      <c r="AQ62" s="159"/>
      <c r="AR62" s="53"/>
      <c r="AS62" s="34"/>
      <c r="AT62" s="34"/>
      <c r="AU62" s="67"/>
      <c r="AV62" s="74"/>
      <c r="AW62" s="37"/>
      <c r="AX62" s="37"/>
      <c r="AY62" s="67"/>
      <c r="AZ62" s="26">
        <f>ROUND(ROUND(ROUND(E61*AC62,0)*AP62,0)*(1+AT9),0)+(ROUND(ROUND(ROUND(K61*AC62,0)*AP62,0)*(1+AX9),0))+(ROUND(ROUND(R61*AC62,0)*AP62,0))</f>
        <v>631</v>
      </c>
      <c r="BA62" s="41"/>
    </row>
    <row r="63" spans="1:53" s="20" customFormat="1" ht="17.100000000000001" customHeight="1" x14ac:dyDescent="0.15">
      <c r="A63" s="7">
        <v>11</v>
      </c>
      <c r="B63" s="8">
        <v>1663</v>
      </c>
      <c r="C63" s="9" t="s">
        <v>1113</v>
      </c>
      <c r="D63" s="118"/>
      <c r="E63" s="133"/>
      <c r="F63" s="133"/>
      <c r="G63" s="133"/>
      <c r="H63" s="133"/>
      <c r="I63" s="116"/>
      <c r="J63" s="109"/>
      <c r="K63" s="110"/>
      <c r="L63" s="110"/>
      <c r="M63" s="110"/>
      <c r="N63" s="110"/>
      <c r="O63" s="134"/>
      <c r="P63" s="180" t="s">
        <v>742</v>
      </c>
      <c r="Q63" s="177"/>
      <c r="R63" s="177"/>
      <c r="S63" s="177"/>
      <c r="T63" s="177"/>
      <c r="U63" s="198"/>
      <c r="V63" s="17"/>
      <c r="W63" s="17"/>
      <c r="X63" s="17"/>
      <c r="Y63" s="17"/>
      <c r="Z63" s="40"/>
      <c r="AA63" s="40"/>
      <c r="AB63" s="17"/>
      <c r="AC63" s="64"/>
      <c r="AD63" s="65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36"/>
      <c r="AP63" s="56"/>
      <c r="AQ63" s="57"/>
      <c r="AR63" s="113"/>
      <c r="AS63" s="114"/>
      <c r="AT63" s="114"/>
      <c r="AU63" s="115"/>
      <c r="AV63" s="102"/>
      <c r="AW63" s="103"/>
      <c r="AX63" s="103"/>
      <c r="AY63" s="104"/>
      <c r="AZ63" s="19">
        <f>ROUND(E61*(1+AT9),0)+(ROUND(K61*(1+AX9),0))+(ROUND(R65,0))</f>
        <v>975</v>
      </c>
      <c r="BA63" s="41"/>
    </row>
    <row r="64" spans="1:53" s="20" customFormat="1" ht="17.100000000000001" customHeight="1" x14ac:dyDescent="0.15">
      <c r="A64" s="7">
        <v>11</v>
      </c>
      <c r="B64" s="8">
        <v>1664</v>
      </c>
      <c r="C64" s="9" t="s">
        <v>1114</v>
      </c>
      <c r="D64" s="125"/>
      <c r="E64" s="133"/>
      <c r="F64" s="133"/>
      <c r="G64" s="133"/>
      <c r="H64" s="133"/>
      <c r="I64" s="116"/>
      <c r="J64" s="109"/>
      <c r="K64" s="110"/>
      <c r="L64" s="110"/>
      <c r="M64" s="110"/>
      <c r="N64" s="110"/>
      <c r="O64" s="134"/>
      <c r="P64" s="178"/>
      <c r="Q64" s="179"/>
      <c r="R64" s="179"/>
      <c r="S64" s="179"/>
      <c r="T64" s="179"/>
      <c r="U64" s="199"/>
      <c r="V64" s="22"/>
      <c r="W64" s="23"/>
      <c r="X64" s="23"/>
      <c r="Y64" s="23"/>
      <c r="Z64" s="43"/>
      <c r="AA64" s="43"/>
      <c r="AB64" s="38"/>
      <c r="AC64" s="38"/>
      <c r="AD64" s="83"/>
      <c r="AE64" s="60" t="s">
        <v>289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5" t="s">
        <v>290</v>
      </c>
      <c r="AP64" s="158">
        <v>1</v>
      </c>
      <c r="AQ64" s="159"/>
      <c r="AR64" s="113"/>
      <c r="AS64" s="114"/>
      <c r="AT64" s="114"/>
      <c r="AU64" s="115"/>
      <c r="AV64" s="102"/>
      <c r="AW64" s="103"/>
      <c r="AX64" s="103"/>
      <c r="AY64" s="104"/>
      <c r="AZ64" s="19">
        <f>ROUND(ROUND(E61*AP64,0)*(1+AT9),0)+(ROUND(ROUND(K61*AP64,0)*(1+AX9),0))+(ROUND(R65*AP64,0))</f>
        <v>975</v>
      </c>
      <c r="BA64" s="41"/>
    </row>
    <row r="65" spans="1:53" s="20" customFormat="1" ht="17.100000000000001" customHeight="1" x14ac:dyDescent="0.15">
      <c r="A65" s="7">
        <v>11</v>
      </c>
      <c r="B65" s="8">
        <v>1665</v>
      </c>
      <c r="C65" s="9" t="s">
        <v>1115</v>
      </c>
      <c r="D65" s="75"/>
      <c r="E65" s="88"/>
      <c r="F65" s="88"/>
      <c r="G65" s="15"/>
      <c r="H65" s="34"/>
      <c r="I65" s="51"/>
      <c r="J65" s="27"/>
      <c r="K65" s="88"/>
      <c r="L65" s="88"/>
      <c r="M65" s="15"/>
      <c r="N65" s="34"/>
      <c r="O65" s="51"/>
      <c r="P65" s="53"/>
      <c r="R65" s="176">
        <v>150</v>
      </c>
      <c r="S65" s="176"/>
      <c r="T65" s="15" t="s">
        <v>731</v>
      </c>
      <c r="V65" s="128" t="s">
        <v>165</v>
      </c>
      <c r="W65" s="129"/>
      <c r="X65" s="129"/>
      <c r="Y65" s="129"/>
      <c r="Z65" s="129"/>
      <c r="AA65" s="129"/>
      <c r="AB65" s="15"/>
      <c r="AC65" s="27"/>
      <c r="AD65" s="67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36"/>
      <c r="AP65" s="56"/>
      <c r="AQ65" s="57"/>
      <c r="AR65" s="53"/>
      <c r="AS65" s="27"/>
      <c r="AT65" s="111"/>
      <c r="AU65" s="112"/>
      <c r="AV65" s="59"/>
      <c r="AW65" s="27"/>
      <c r="AX65" s="111"/>
      <c r="AY65" s="112"/>
      <c r="AZ65" s="19">
        <f>ROUND(ROUND(E61*AC66,0)*(1+AT9),0)+(ROUND(ROUND(K61*AC66,0)*(1+AX9),0))+(ROUND(R65*AC66,0))</f>
        <v>683</v>
      </c>
      <c r="BA65" s="41"/>
    </row>
    <row r="66" spans="1:53" s="20" customFormat="1" ht="17.100000000000001" customHeight="1" x14ac:dyDescent="0.15">
      <c r="A66" s="7">
        <v>11</v>
      </c>
      <c r="B66" s="8">
        <v>1666</v>
      </c>
      <c r="C66" s="9" t="s">
        <v>1116</v>
      </c>
      <c r="D66" s="75"/>
      <c r="E66" s="76"/>
      <c r="F66" s="76"/>
      <c r="G66" s="34"/>
      <c r="H66" s="34"/>
      <c r="I66" s="51"/>
      <c r="J66" s="34"/>
      <c r="K66" s="34"/>
      <c r="L66" s="34"/>
      <c r="M66" s="15"/>
      <c r="N66" s="37"/>
      <c r="O66" s="51"/>
      <c r="P66" s="84"/>
      <c r="Q66" s="81"/>
      <c r="R66" s="81"/>
      <c r="S66" s="81"/>
      <c r="T66" s="81"/>
      <c r="U66" s="82"/>
      <c r="V66" s="130" t="s">
        <v>294</v>
      </c>
      <c r="W66" s="131"/>
      <c r="X66" s="131"/>
      <c r="Y66" s="131"/>
      <c r="Z66" s="131"/>
      <c r="AA66" s="131"/>
      <c r="AB66" s="25" t="s">
        <v>292</v>
      </c>
      <c r="AC66" s="190">
        <v>0.7</v>
      </c>
      <c r="AD66" s="191"/>
      <c r="AE66" s="60" t="s">
        <v>295</v>
      </c>
      <c r="AF66" s="23"/>
      <c r="AG66" s="23"/>
      <c r="AH66" s="23"/>
      <c r="AI66" s="23"/>
      <c r="AJ66" s="23"/>
      <c r="AK66" s="23"/>
      <c r="AL66" s="23"/>
      <c r="AM66" s="23"/>
      <c r="AN66" s="23"/>
      <c r="AO66" s="25" t="s">
        <v>292</v>
      </c>
      <c r="AP66" s="158">
        <v>1</v>
      </c>
      <c r="AQ66" s="159"/>
      <c r="AR66" s="53"/>
      <c r="AS66" s="34"/>
      <c r="AT66" s="34"/>
      <c r="AU66" s="67"/>
      <c r="AV66" s="74"/>
      <c r="AW66" s="37"/>
      <c r="AX66" s="37"/>
      <c r="AY66" s="67"/>
      <c r="AZ66" s="26">
        <f>ROUND(ROUND(ROUND(E61*AC66,0)*AP66,0)*(1+AT9),0)+(ROUND(ROUND(ROUND(K61*AC66,0)*AP66,0)*(1+AX9),0))+(ROUND(ROUND(R65*AC66,0)*AP66,0))</f>
        <v>683</v>
      </c>
      <c r="BA66" s="41"/>
    </row>
    <row r="67" spans="1:53" s="20" customFormat="1" ht="17.100000000000001" customHeight="1" x14ac:dyDescent="0.15">
      <c r="A67" s="7">
        <v>11</v>
      </c>
      <c r="B67" s="8">
        <v>1667</v>
      </c>
      <c r="C67" s="9" t="s">
        <v>1117</v>
      </c>
      <c r="D67" s="118"/>
      <c r="E67" s="133"/>
      <c r="F67" s="133"/>
      <c r="G67" s="133"/>
      <c r="H67" s="133"/>
      <c r="I67" s="116"/>
      <c r="J67" s="109"/>
      <c r="K67" s="110"/>
      <c r="L67" s="110"/>
      <c r="M67" s="110"/>
      <c r="N67" s="110"/>
      <c r="O67" s="134"/>
      <c r="P67" s="180" t="s">
        <v>745</v>
      </c>
      <c r="Q67" s="177"/>
      <c r="R67" s="177"/>
      <c r="S67" s="177"/>
      <c r="T67" s="177"/>
      <c r="U67" s="198"/>
      <c r="V67" s="17"/>
      <c r="W67" s="17"/>
      <c r="X67" s="17"/>
      <c r="Y67" s="17"/>
      <c r="Z67" s="40"/>
      <c r="AA67" s="40"/>
      <c r="AB67" s="17"/>
      <c r="AC67" s="64"/>
      <c r="AD67" s="65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36"/>
      <c r="AP67" s="56"/>
      <c r="AQ67" s="57"/>
      <c r="AR67" s="113"/>
      <c r="AS67" s="114"/>
      <c r="AT67" s="114"/>
      <c r="AU67" s="115"/>
      <c r="AV67" s="102"/>
      <c r="AW67" s="103"/>
      <c r="AX67" s="103"/>
      <c r="AY67" s="104"/>
      <c r="AZ67" s="19">
        <f>ROUND(E61*(1+AT9),0)+(ROUND(K61*(1+AX9),0))+(ROUND(R69,0))</f>
        <v>1050</v>
      </c>
      <c r="BA67" s="41"/>
    </row>
    <row r="68" spans="1:53" s="20" customFormat="1" ht="17.100000000000001" customHeight="1" x14ac:dyDescent="0.15">
      <c r="A68" s="7">
        <v>11</v>
      </c>
      <c r="B68" s="8">
        <v>1668</v>
      </c>
      <c r="C68" s="9" t="s">
        <v>1118</v>
      </c>
      <c r="D68" s="125"/>
      <c r="E68" s="133"/>
      <c r="F68" s="133"/>
      <c r="G68" s="133"/>
      <c r="H68" s="133"/>
      <c r="I68" s="116"/>
      <c r="J68" s="109"/>
      <c r="K68" s="110"/>
      <c r="L68" s="110"/>
      <c r="M68" s="110"/>
      <c r="N68" s="110"/>
      <c r="O68" s="134"/>
      <c r="P68" s="178"/>
      <c r="Q68" s="179"/>
      <c r="R68" s="179"/>
      <c r="S68" s="179"/>
      <c r="T68" s="179"/>
      <c r="U68" s="199"/>
      <c r="V68" s="22"/>
      <c r="W68" s="23"/>
      <c r="X68" s="23"/>
      <c r="Y68" s="23"/>
      <c r="Z68" s="43"/>
      <c r="AA68" s="43"/>
      <c r="AB68" s="38"/>
      <c r="AC68" s="38"/>
      <c r="AD68" s="83"/>
      <c r="AE68" s="60" t="s">
        <v>289</v>
      </c>
      <c r="AF68" s="23"/>
      <c r="AG68" s="23"/>
      <c r="AH68" s="23"/>
      <c r="AI68" s="23"/>
      <c r="AJ68" s="23"/>
      <c r="AK68" s="23"/>
      <c r="AL68" s="23"/>
      <c r="AM68" s="23"/>
      <c r="AN68" s="23"/>
      <c r="AO68" s="25" t="s">
        <v>290</v>
      </c>
      <c r="AP68" s="158">
        <v>1</v>
      </c>
      <c r="AQ68" s="159"/>
      <c r="AR68" s="113"/>
      <c r="AS68" s="114"/>
      <c r="AT68" s="114"/>
      <c r="AU68" s="115"/>
      <c r="AV68" s="102"/>
      <c r="AW68" s="103"/>
      <c r="AX68" s="103"/>
      <c r="AY68" s="104"/>
      <c r="AZ68" s="19">
        <f>ROUND(ROUND(E61*AP68,0)*(1+AT9),0)+(ROUND(ROUND(K61*AP68,0)*(1+AX9),0))+(ROUND(R69*AP68,0))</f>
        <v>1050</v>
      </c>
      <c r="BA68" s="41"/>
    </row>
    <row r="69" spans="1:53" s="20" customFormat="1" ht="17.100000000000001" customHeight="1" x14ac:dyDescent="0.15">
      <c r="A69" s="7">
        <v>11</v>
      </c>
      <c r="B69" s="8">
        <v>1669</v>
      </c>
      <c r="C69" s="9" t="s">
        <v>1119</v>
      </c>
      <c r="D69" s="75"/>
      <c r="E69" s="88"/>
      <c r="F69" s="88"/>
      <c r="G69" s="15"/>
      <c r="H69" s="34"/>
      <c r="I69" s="51"/>
      <c r="J69" s="27"/>
      <c r="K69" s="88"/>
      <c r="L69" s="88"/>
      <c r="M69" s="15"/>
      <c r="N69" s="34"/>
      <c r="O69" s="51"/>
      <c r="P69" s="53"/>
      <c r="R69" s="176">
        <v>225</v>
      </c>
      <c r="S69" s="176"/>
      <c r="T69" s="15" t="s">
        <v>731</v>
      </c>
      <c r="V69" s="128" t="s">
        <v>165</v>
      </c>
      <c r="W69" s="129"/>
      <c r="X69" s="129"/>
      <c r="Y69" s="129"/>
      <c r="Z69" s="129"/>
      <c r="AA69" s="129"/>
      <c r="AB69" s="15"/>
      <c r="AC69" s="27"/>
      <c r="AD69" s="67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36"/>
      <c r="AP69" s="56"/>
      <c r="AQ69" s="57"/>
      <c r="AR69" s="53"/>
      <c r="AS69" s="27"/>
      <c r="AT69" s="111"/>
      <c r="AU69" s="112"/>
      <c r="AV69" s="59"/>
      <c r="AW69" s="27"/>
      <c r="AX69" s="111"/>
      <c r="AY69" s="112"/>
      <c r="AZ69" s="19">
        <f>ROUND(ROUND(E61*AC70,0)*(1+AT9),0)+(ROUND(ROUND(K61*AC70,0)*(1+AX9),0))+(ROUND(R69*AC70,0))</f>
        <v>736</v>
      </c>
      <c r="BA69" s="41"/>
    </row>
    <row r="70" spans="1:53" s="20" customFormat="1" ht="17.100000000000001" customHeight="1" x14ac:dyDescent="0.15">
      <c r="A70" s="7">
        <v>11</v>
      </c>
      <c r="B70" s="8">
        <v>1670</v>
      </c>
      <c r="C70" s="9" t="s">
        <v>1120</v>
      </c>
      <c r="D70" s="77"/>
      <c r="E70" s="78"/>
      <c r="F70" s="78"/>
      <c r="G70" s="38"/>
      <c r="H70" s="38"/>
      <c r="I70" s="83"/>
      <c r="J70" s="38"/>
      <c r="K70" s="38"/>
      <c r="L70" s="38"/>
      <c r="M70" s="23"/>
      <c r="N70" s="81"/>
      <c r="O70" s="83"/>
      <c r="P70" s="84"/>
      <c r="Q70" s="81"/>
      <c r="R70" s="81"/>
      <c r="S70" s="81"/>
      <c r="T70" s="81"/>
      <c r="U70" s="82"/>
      <c r="V70" s="130" t="s">
        <v>294</v>
      </c>
      <c r="W70" s="131"/>
      <c r="X70" s="131"/>
      <c r="Y70" s="131"/>
      <c r="Z70" s="131"/>
      <c r="AA70" s="131"/>
      <c r="AB70" s="25" t="s">
        <v>292</v>
      </c>
      <c r="AC70" s="190">
        <v>0.7</v>
      </c>
      <c r="AD70" s="191"/>
      <c r="AE70" s="60" t="s">
        <v>295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5" t="s">
        <v>292</v>
      </c>
      <c r="AP70" s="158">
        <v>1</v>
      </c>
      <c r="AQ70" s="159"/>
      <c r="AR70" s="53"/>
      <c r="AS70" s="34"/>
      <c r="AT70" s="34"/>
      <c r="AU70" s="67"/>
      <c r="AV70" s="74"/>
      <c r="AW70" s="37"/>
      <c r="AX70" s="37"/>
      <c r="AY70" s="67"/>
      <c r="AZ70" s="26">
        <f>ROUND(ROUND(ROUND(E61*AC70,0)*AP70,0)*(1+AT9),0)+(ROUND(ROUND(ROUND(K61*AC70,0)*AP70,0)*(1+AX9),0))+(ROUND(ROUND(R69*AC70,0)*AP70,0))</f>
        <v>736</v>
      </c>
      <c r="BA70" s="41"/>
    </row>
    <row r="71" spans="1:53" s="20" customFormat="1" ht="17.100000000000001" customHeight="1" x14ac:dyDescent="0.15">
      <c r="A71" s="7">
        <v>11</v>
      </c>
      <c r="B71" s="8">
        <v>1671</v>
      </c>
      <c r="C71" s="9" t="s">
        <v>1121</v>
      </c>
      <c r="D71" s="160" t="s">
        <v>748</v>
      </c>
      <c r="E71" s="177"/>
      <c r="F71" s="177"/>
      <c r="G71" s="177"/>
      <c r="H71" s="177"/>
      <c r="I71" s="198"/>
      <c r="J71" s="164" t="s">
        <v>298</v>
      </c>
      <c r="K71" s="201"/>
      <c r="L71" s="201"/>
      <c r="M71" s="201"/>
      <c r="N71" s="201"/>
      <c r="O71" s="201"/>
      <c r="P71" s="180" t="s">
        <v>218</v>
      </c>
      <c r="Q71" s="177"/>
      <c r="R71" s="177"/>
      <c r="S71" s="177"/>
      <c r="T71" s="177"/>
      <c r="U71" s="198"/>
      <c r="V71" s="17"/>
      <c r="W71" s="17"/>
      <c r="X71" s="17"/>
      <c r="Y71" s="17"/>
      <c r="Z71" s="40"/>
      <c r="AA71" s="40"/>
      <c r="AB71" s="17"/>
      <c r="AC71" s="64"/>
      <c r="AD71" s="65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36"/>
      <c r="AP71" s="56"/>
      <c r="AQ71" s="57"/>
      <c r="AR71" s="113"/>
      <c r="AS71" s="114"/>
      <c r="AT71" s="114"/>
      <c r="AU71" s="115"/>
      <c r="AV71" s="102"/>
      <c r="AW71" s="103"/>
      <c r="AX71" s="103"/>
      <c r="AY71" s="104"/>
      <c r="AZ71" s="19">
        <f>ROUND(E73*(1+AT9),0)+(ROUND(K73*(1+AX9),0))+(ROUND(R73,0))</f>
        <v>1039</v>
      </c>
      <c r="BA71" s="41"/>
    </row>
    <row r="72" spans="1:53" s="20" customFormat="1" ht="17.100000000000001" customHeight="1" x14ac:dyDescent="0.15">
      <c r="A72" s="7">
        <v>11</v>
      </c>
      <c r="B72" s="8">
        <v>1672</v>
      </c>
      <c r="C72" s="9" t="s">
        <v>1122</v>
      </c>
      <c r="D72" s="178"/>
      <c r="E72" s="179"/>
      <c r="F72" s="179"/>
      <c r="G72" s="179"/>
      <c r="H72" s="179"/>
      <c r="I72" s="199"/>
      <c r="J72" s="202"/>
      <c r="K72" s="203"/>
      <c r="L72" s="203"/>
      <c r="M72" s="203"/>
      <c r="N72" s="203"/>
      <c r="O72" s="203"/>
      <c r="P72" s="178"/>
      <c r="Q72" s="179"/>
      <c r="R72" s="179"/>
      <c r="S72" s="179"/>
      <c r="T72" s="179"/>
      <c r="U72" s="199"/>
      <c r="V72" s="22"/>
      <c r="W72" s="23"/>
      <c r="X72" s="23"/>
      <c r="Y72" s="23"/>
      <c r="Z72" s="43"/>
      <c r="AA72" s="43"/>
      <c r="AB72" s="38"/>
      <c r="AC72" s="38"/>
      <c r="AD72" s="83"/>
      <c r="AE72" s="60" t="s">
        <v>289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5" t="s">
        <v>290</v>
      </c>
      <c r="AP72" s="158">
        <v>1</v>
      </c>
      <c r="AQ72" s="159"/>
      <c r="AR72" s="113"/>
      <c r="AS72" s="114"/>
      <c r="AT72" s="114"/>
      <c r="AU72" s="115"/>
      <c r="AV72" s="102"/>
      <c r="AW72" s="103"/>
      <c r="AX72" s="103"/>
      <c r="AY72" s="104"/>
      <c r="AZ72" s="19">
        <f>ROUND(ROUND(E73*AP72,0)*(1+AT9),0)+(ROUND(ROUND(K73*AP72,0)*(1+AX9),0))+(ROUND(R73*AP72,0))</f>
        <v>1039</v>
      </c>
      <c r="BA72" s="41"/>
    </row>
    <row r="73" spans="1:53" s="20" customFormat="1" ht="17.100000000000001" customHeight="1" x14ac:dyDescent="0.15">
      <c r="A73" s="7">
        <v>11</v>
      </c>
      <c r="B73" s="8">
        <v>1673</v>
      </c>
      <c r="C73" s="9" t="s">
        <v>1654</v>
      </c>
      <c r="D73" s="75"/>
      <c r="E73" s="176">
        <v>580</v>
      </c>
      <c r="F73" s="176"/>
      <c r="G73" s="15" t="s">
        <v>731</v>
      </c>
      <c r="I73" s="51"/>
      <c r="J73" s="27"/>
      <c r="K73" s="176">
        <v>75</v>
      </c>
      <c r="L73" s="176"/>
      <c r="M73" s="15" t="s">
        <v>731</v>
      </c>
      <c r="P73" s="53"/>
      <c r="R73" s="176">
        <v>75</v>
      </c>
      <c r="S73" s="176"/>
      <c r="T73" s="15" t="s">
        <v>731</v>
      </c>
      <c r="V73" s="128" t="s">
        <v>165</v>
      </c>
      <c r="W73" s="129"/>
      <c r="X73" s="129"/>
      <c r="Y73" s="129"/>
      <c r="Z73" s="129"/>
      <c r="AA73" s="129"/>
      <c r="AB73" s="15"/>
      <c r="AC73" s="27"/>
      <c r="AD73" s="67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36"/>
      <c r="AP73" s="56"/>
      <c r="AQ73" s="57"/>
      <c r="AR73" s="53"/>
      <c r="AS73" s="27"/>
      <c r="AT73" s="111"/>
      <c r="AU73" s="112"/>
      <c r="AV73" s="59"/>
      <c r="AW73" s="27"/>
      <c r="AX73" s="111"/>
      <c r="AY73" s="112"/>
      <c r="AZ73" s="19">
        <f>ROUND(ROUND(E73*AC74,0)*(1+AT9),0)+(ROUND(ROUND(K73*AC74,0)*(1+AX9),0))+(ROUND(R73*AC74,0))</f>
        <v>728</v>
      </c>
      <c r="BA73" s="41"/>
    </row>
    <row r="74" spans="1:53" s="20" customFormat="1" ht="17.100000000000001" customHeight="1" x14ac:dyDescent="0.15">
      <c r="A74" s="7">
        <v>11</v>
      </c>
      <c r="B74" s="8">
        <v>1674</v>
      </c>
      <c r="C74" s="9" t="s">
        <v>1655</v>
      </c>
      <c r="D74" s="75"/>
      <c r="E74" s="76"/>
      <c r="F74" s="76"/>
      <c r="G74" s="34"/>
      <c r="H74" s="34"/>
      <c r="I74" s="51"/>
      <c r="J74" s="34"/>
      <c r="K74" s="34"/>
      <c r="L74" s="34"/>
      <c r="M74" s="15"/>
      <c r="N74" s="37"/>
      <c r="O74" s="51"/>
      <c r="P74" s="84"/>
      <c r="Q74" s="81"/>
      <c r="R74" s="81"/>
      <c r="S74" s="81"/>
      <c r="T74" s="81"/>
      <c r="U74" s="82"/>
      <c r="V74" s="130" t="s">
        <v>294</v>
      </c>
      <c r="W74" s="131"/>
      <c r="X74" s="131"/>
      <c r="Y74" s="131"/>
      <c r="Z74" s="131"/>
      <c r="AA74" s="131"/>
      <c r="AB74" s="25" t="s">
        <v>292</v>
      </c>
      <c r="AC74" s="190">
        <v>0.7</v>
      </c>
      <c r="AD74" s="191"/>
      <c r="AE74" s="60" t="s">
        <v>295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5" t="s">
        <v>292</v>
      </c>
      <c r="AP74" s="158">
        <v>1</v>
      </c>
      <c r="AQ74" s="159"/>
      <c r="AR74" s="53"/>
      <c r="AS74" s="34"/>
      <c r="AT74" s="34"/>
      <c r="AU74" s="67"/>
      <c r="AV74" s="74"/>
      <c r="AW74" s="37"/>
      <c r="AX74" s="37"/>
      <c r="AY74" s="67"/>
      <c r="AZ74" s="26">
        <f>ROUND(ROUND(ROUND(E73*AC74,0)*AP74,0)*(1+AT9),0)+(ROUND(ROUND(ROUND(K73*AC74,0)*AP74,0)*(1+AX9),0))+(ROUND(ROUND(R73*AC74,0)*AP74,0))</f>
        <v>728</v>
      </c>
      <c r="BA74" s="41"/>
    </row>
    <row r="75" spans="1:53" s="20" customFormat="1" ht="17.100000000000001" customHeight="1" x14ac:dyDescent="0.15">
      <c r="A75" s="7">
        <v>11</v>
      </c>
      <c r="B75" s="8">
        <v>1675</v>
      </c>
      <c r="C75" s="9" t="s">
        <v>1656</v>
      </c>
      <c r="D75" s="118"/>
      <c r="E75" s="133"/>
      <c r="F75" s="133"/>
      <c r="G75" s="133"/>
      <c r="H75" s="133"/>
      <c r="I75" s="116"/>
      <c r="J75" s="109"/>
      <c r="K75" s="110"/>
      <c r="L75" s="110"/>
      <c r="M75" s="110"/>
      <c r="N75" s="110"/>
      <c r="O75" s="134"/>
      <c r="P75" s="180" t="s">
        <v>742</v>
      </c>
      <c r="Q75" s="177"/>
      <c r="R75" s="177"/>
      <c r="S75" s="177"/>
      <c r="T75" s="177"/>
      <c r="U75" s="198"/>
      <c r="V75" s="17"/>
      <c r="W75" s="17"/>
      <c r="X75" s="17"/>
      <c r="Y75" s="17"/>
      <c r="Z75" s="40"/>
      <c r="AA75" s="40"/>
      <c r="AB75" s="17"/>
      <c r="AC75" s="64"/>
      <c r="AD75" s="65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36"/>
      <c r="AP75" s="56"/>
      <c r="AQ75" s="57"/>
      <c r="AR75" s="113"/>
      <c r="AS75" s="114"/>
      <c r="AT75" s="114"/>
      <c r="AU75" s="115"/>
      <c r="AV75" s="102"/>
      <c r="AW75" s="103"/>
      <c r="AX75" s="103"/>
      <c r="AY75" s="104"/>
      <c r="AZ75" s="19">
        <f>ROUND(E73*(1+AT9),0)+(ROUND(K73*(1+AX9),0))+(ROUND(R77,0))</f>
        <v>1114</v>
      </c>
      <c r="BA75" s="41"/>
    </row>
    <row r="76" spans="1:53" s="20" customFormat="1" ht="17.100000000000001" customHeight="1" x14ac:dyDescent="0.15">
      <c r="A76" s="7">
        <v>11</v>
      </c>
      <c r="B76" s="8">
        <v>1676</v>
      </c>
      <c r="C76" s="9" t="s">
        <v>1657</v>
      </c>
      <c r="D76" s="125"/>
      <c r="E76" s="133"/>
      <c r="F76" s="133"/>
      <c r="G76" s="133"/>
      <c r="H76" s="133"/>
      <c r="I76" s="116"/>
      <c r="J76" s="109"/>
      <c r="K76" s="110"/>
      <c r="L76" s="110"/>
      <c r="M76" s="110"/>
      <c r="N76" s="110"/>
      <c r="O76" s="134"/>
      <c r="P76" s="178"/>
      <c r="Q76" s="179"/>
      <c r="R76" s="179"/>
      <c r="S76" s="179"/>
      <c r="T76" s="179"/>
      <c r="U76" s="199"/>
      <c r="V76" s="22"/>
      <c r="W76" s="23"/>
      <c r="X76" s="23"/>
      <c r="Y76" s="23"/>
      <c r="Z76" s="43"/>
      <c r="AA76" s="43"/>
      <c r="AB76" s="38"/>
      <c r="AC76" s="38"/>
      <c r="AD76" s="83"/>
      <c r="AE76" s="60" t="s">
        <v>289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5" t="s">
        <v>290</v>
      </c>
      <c r="AP76" s="158">
        <v>1</v>
      </c>
      <c r="AQ76" s="159"/>
      <c r="AR76" s="113"/>
      <c r="AS76" s="114"/>
      <c r="AT76" s="114"/>
      <c r="AU76" s="115"/>
      <c r="AV76" s="102"/>
      <c r="AW76" s="103"/>
      <c r="AX76" s="103"/>
      <c r="AY76" s="104"/>
      <c r="AZ76" s="19">
        <f>ROUND(ROUND(E73*AP76,0)*(1+AT9),0)+(ROUND(ROUND(K73*AP76,0)*(1+AX9),0))+(ROUND(R77*AP76,0))</f>
        <v>1114</v>
      </c>
      <c r="BA76" s="41"/>
    </row>
    <row r="77" spans="1:53" s="20" customFormat="1" ht="17.100000000000001" customHeight="1" x14ac:dyDescent="0.15">
      <c r="A77" s="7">
        <v>11</v>
      </c>
      <c r="B77" s="8">
        <v>1677</v>
      </c>
      <c r="C77" s="9" t="s">
        <v>1658</v>
      </c>
      <c r="D77" s="75"/>
      <c r="E77" s="88"/>
      <c r="F77" s="88"/>
      <c r="G77" s="15"/>
      <c r="H77" s="34"/>
      <c r="I77" s="51"/>
      <c r="J77" s="27"/>
      <c r="K77" s="88"/>
      <c r="L77" s="88"/>
      <c r="M77" s="15"/>
      <c r="N77" s="34"/>
      <c r="O77" s="51"/>
      <c r="P77" s="53"/>
      <c r="R77" s="176">
        <v>150</v>
      </c>
      <c r="S77" s="176"/>
      <c r="T77" s="15" t="s">
        <v>731</v>
      </c>
      <c r="V77" s="128" t="s">
        <v>165</v>
      </c>
      <c r="W77" s="129"/>
      <c r="X77" s="129"/>
      <c r="Y77" s="129"/>
      <c r="Z77" s="129"/>
      <c r="AA77" s="129"/>
      <c r="AB77" s="15"/>
      <c r="AC77" s="27"/>
      <c r="AD77" s="67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36"/>
      <c r="AP77" s="56"/>
      <c r="AQ77" s="57"/>
      <c r="AR77" s="53"/>
      <c r="AS77" s="27"/>
      <c r="AT77" s="111"/>
      <c r="AU77" s="112"/>
      <c r="AV77" s="59"/>
      <c r="AW77" s="27"/>
      <c r="AX77" s="111"/>
      <c r="AY77" s="112"/>
      <c r="AZ77" s="19">
        <f>ROUND(ROUND(E73*AC78,0)*(1+AT9),0)+(ROUND(ROUND(K73*AC78,0)*(1+AX9),0))+(ROUND(R77*AC78,0))</f>
        <v>780</v>
      </c>
      <c r="BA77" s="41"/>
    </row>
    <row r="78" spans="1:53" s="20" customFormat="1" ht="17.100000000000001" customHeight="1" x14ac:dyDescent="0.15">
      <c r="A78" s="7">
        <v>11</v>
      </c>
      <c r="B78" s="8">
        <v>1678</v>
      </c>
      <c r="C78" s="9" t="s">
        <v>1659</v>
      </c>
      <c r="D78" s="77"/>
      <c r="E78" s="78"/>
      <c r="F78" s="78"/>
      <c r="G78" s="38"/>
      <c r="H78" s="38"/>
      <c r="I78" s="83"/>
      <c r="J78" s="38"/>
      <c r="K78" s="38"/>
      <c r="L78" s="38"/>
      <c r="M78" s="23"/>
      <c r="N78" s="81"/>
      <c r="O78" s="83"/>
      <c r="P78" s="84"/>
      <c r="Q78" s="81"/>
      <c r="R78" s="81"/>
      <c r="S78" s="81"/>
      <c r="T78" s="81"/>
      <c r="U78" s="82"/>
      <c r="V78" s="130" t="s">
        <v>294</v>
      </c>
      <c r="W78" s="131"/>
      <c r="X78" s="131"/>
      <c r="Y78" s="131"/>
      <c r="Z78" s="131"/>
      <c r="AA78" s="131"/>
      <c r="AB78" s="25" t="s">
        <v>292</v>
      </c>
      <c r="AC78" s="190">
        <v>0.7</v>
      </c>
      <c r="AD78" s="191"/>
      <c r="AE78" s="60" t="s">
        <v>295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5" t="s">
        <v>292</v>
      </c>
      <c r="AP78" s="158">
        <v>1</v>
      </c>
      <c r="AQ78" s="159"/>
      <c r="AR78" s="53"/>
      <c r="AS78" s="34"/>
      <c r="AT78" s="34"/>
      <c r="AU78" s="67"/>
      <c r="AV78" s="74"/>
      <c r="AW78" s="37"/>
      <c r="AX78" s="37"/>
      <c r="AY78" s="67"/>
      <c r="AZ78" s="26">
        <f>ROUND(ROUND(ROUND(E73*AC78,0)*AP78,0)*(1+AT9),0)+(ROUND(ROUND(ROUND(K73*AC78,0)*AP78,0)*(1+AX9),0))+(ROUND(ROUND(R77*AC78,0)*AP78,0))</f>
        <v>780</v>
      </c>
      <c r="BA78" s="41"/>
    </row>
    <row r="79" spans="1:53" s="20" customFormat="1" ht="17.100000000000001" customHeight="1" x14ac:dyDescent="0.15">
      <c r="A79" s="7">
        <v>11</v>
      </c>
      <c r="B79" s="8">
        <v>1679</v>
      </c>
      <c r="C79" s="9" t="s">
        <v>1660</v>
      </c>
      <c r="D79" s="160" t="s">
        <v>749</v>
      </c>
      <c r="E79" s="177"/>
      <c r="F79" s="177"/>
      <c r="G79" s="177"/>
      <c r="H79" s="177"/>
      <c r="I79" s="198"/>
      <c r="J79" s="164" t="s">
        <v>298</v>
      </c>
      <c r="K79" s="201"/>
      <c r="L79" s="201"/>
      <c r="M79" s="201"/>
      <c r="N79" s="201"/>
      <c r="O79" s="201"/>
      <c r="P79" s="180" t="s">
        <v>218</v>
      </c>
      <c r="Q79" s="177"/>
      <c r="R79" s="177"/>
      <c r="S79" s="177"/>
      <c r="T79" s="177"/>
      <c r="U79" s="198"/>
      <c r="V79" s="17"/>
      <c r="W79" s="17"/>
      <c r="X79" s="17"/>
      <c r="Y79" s="17"/>
      <c r="Z79" s="40"/>
      <c r="AA79" s="40"/>
      <c r="AB79" s="17"/>
      <c r="AC79" s="64"/>
      <c r="AD79" s="65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36"/>
      <c r="AP79" s="56"/>
      <c r="AQ79" s="57"/>
      <c r="AR79" s="113"/>
      <c r="AS79" s="114"/>
      <c r="AT79" s="114"/>
      <c r="AU79" s="115"/>
      <c r="AV79" s="102"/>
      <c r="AW79" s="103"/>
      <c r="AX79" s="103"/>
      <c r="AY79" s="104"/>
      <c r="AZ79" s="19">
        <f>ROUND(E81*(1+AT9),0)+(ROUND(K81*(1+AX9),0))+(ROUND(R81,0))</f>
        <v>1152</v>
      </c>
      <c r="BA79" s="41"/>
    </row>
    <row r="80" spans="1:53" s="20" customFormat="1" ht="17.100000000000001" customHeight="1" x14ac:dyDescent="0.15">
      <c r="A80" s="7">
        <v>11</v>
      </c>
      <c r="B80" s="8">
        <v>1680</v>
      </c>
      <c r="C80" s="9" t="s">
        <v>1661</v>
      </c>
      <c r="D80" s="178"/>
      <c r="E80" s="179"/>
      <c r="F80" s="179"/>
      <c r="G80" s="179"/>
      <c r="H80" s="179"/>
      <c r="I80" s="199"/>
      <c r="J80" s="202"/>
      <c r="K80" s="203"/>
      <c r="L80" s="203"/>
      <c r="M80" s="203"/>
      <c r="N80" s="203"/>
      <c r="O80" s="203"/>
      <c r="P80" s="178"/>
      <c r="Q80" s="179"/>
      <c r="R80" s="179"/>
      <c r="S80" s="179"/>
      <c r="T80" s="179"/>
      <c r="U80" s="199"/>
      <c r="V80" s="22"/>
      <c r="W80" s="23"/>
      <c r="X80" s="23"/>
      <c r="Y80" s="23"/>
      <c r="Z80" s="43"/>
      <c r="AA80" s="43"/>
      <c r="AB80" s="38"/>
      <c r="AC80" s="38"/>
      <c r="AD80" s="83"/>
      <c r="AE80" s="60" t="s">
        <v>289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5" t="s">
        <v>290</v>
      </c>
      <c r="AP80" s="158">
        <v>1</v>
      </c>
      <c r="AQ80" s="159"/>
      <c r="AR80" s="113"/>
      <c r="AS80" s="114"/>
      <c r="AT80" s="114"/>
      <c r="AU80" s="115"/>
      <c r="AV80" s="102"/>
      <c r="AW80" s="103"/>
      <c r="AX80" s="103"/>
      <c r="AY80" s="104"/>
      <c r="AZ80" s="19">
        <f>ROUND(ROUND(E81*AP80,0)*(1+AT9),0)+(ROUND(ROUND(K81*AP80,0)*(1+AX9),0))+(ROUND(R81*AP80,0))</f>
        <v>1152</v>
      </c>
      <c r="BA80" s="41"/>
    </row>
    <row r="81" spans="1:53" s="20" customFormat="1" ht="17.100000000000001" customHeight="1" x14ac:dyDescent="0.15">
      <c r="A81" s="7">
        <v>11</v>
      </c>
      <c r="B81" s="8">
        <v>1681</v>
      </c>
      <c r="C81" s="9" t="s">
        <v>1662</v>
      </c>
      <c r="D81" s="75"/>
      <c r="E81" s="176">
        <v>655</v>
      </c>
      <c r="F81" s="176"/>
      <c r="G81" s="15" t="s">
        <v>731</v>
      </c>
      <c r="I81" s="51"/>
      <c r="J81" s="27"/>
      <c r="K81" s="176">
        <v>75</v>
      </c>
      <c r="L81" s="176"/>
      <c r="M81" s="15" t="s">
        <v>731</v>
      </c>
      <c r="P81" s="53"/>
      <c r="R81" s="176">
        <v>75</v>
      </c>
      <c r="S81" s="176"/>
      <c r="T81" s="15" t="s">
        <v>731</v>
      </c>
      <c r="V81" s="128" t="s">
        <v>165</v>
      </c>
      <c r="W81" s="129"/>
      <c r="X81" s="129"/>
      <c r="Y81" s="129"/>
      <c r="Z81" s="129"/>
      <c r="AA81" s="129"/>
      <c r="AB81" s="15"/>
      <c r="AC81" s="27"/>
      <c r="AD81" s="67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36"/>
      <c r="AP81" s="56"/>
      <c r="AQ81" s="57"/>
      <c r="AR81" s="53"/>
      <c r="AS81" s="27"/>
      <c r="AT81" s="111"/>
      <c r="AU81" s="112"/>
      <c r="AV81" s="59"/>
      <c r="AW81" s="27"/>
      <c r="AX81" s="111"/>
      <c r="AY81" s="112"/>
      <c r="AZ81" s="19">
        <f>ROUND(ROUND(E81*AC82,0)*(1+AT9),0)+(ROUND(ROUND(K81*AC82,0)*(1+AX9),0))+(ROUND(R81*AC82,0))</f>
        <v>808</v>
      </c>
      <c r="BA81" s="41"/>
    </row>
    <row r="82" spans="1:53" s="20" customFormat="1" ht="17.100000000000001" customHeight="1" x14ac:dyDescent="0.15">
      <c r="A82" s="7">
        <v>11</v>
      </c>
      <c r="B82" s="8">
        <v>1682</v>
      </c>
      <c r="C82" s="9" t="s">
        <v>1663</v>
      </c>
      <c r="D82" s="77"/>
      <c r="E82" s="78"/>
      <c r="F82" s="78"/>
      <c r="G82" s="38"/>
      <c r="H82" s="38"/>
      <c r="I82" s="83"/>
      <c r="J82" s="38"/>
      <c r="K82" s="38"/>
      <c r="L82" s="38"/>
      <c r="M82" s="23"/>
      <c r="N82" s="81"/>
      <c r="O82" s="83"/>
      <c r="P82" s="84"/>
      <c r="Q82" s="81"/>
      <c r="R82" s="81"/>
      <c r="S82" s="81"/>
      <c r="T82" s="81"/>
      <c r="U82" s="82"/>
      <c r="V82" s="130" t="s">
        <v>294</v>
      </c>
      <c r="W82" s="131"/>
      <c r="X82" s="131"/>
      <c r="Y82" s="131"/>
      <c r="Z82" s="131"/>
      <c r="AA82" s="131"/>
      <c r="AB82" s="25" t="s">
        <v>292</v>
      </c>
      <c r="AC82" s="190">
        <v>0.7</v>
      </c>
      <c r="AD82" s="191"/>
      <c r="AE82" s="60" t="s">
        <v>295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5" t="s">
        <v>292</v>
      </c>
      <c r="AP82" s="158">
        <v>1</v>
      </c>
      <c r="AQ82" s="159"/>
      <c r="AR82" s="35"/>
      <c r="AS82" s="38"/>
      <c r="AT82" s="38"/>
      <c r="AU82" s="91"/>
      <c r="AV82" s="84"/>
      <c r="AW82" s="81"/>
      <c r="AX82" s="81"/>
      <c r="AY82" s="91"/>
      <c r="AZ82" s="26">
        <f>ROUND(ROUND(ROUND(E81*AC82,0)*AP82,0)*(1+AT9),0)+(ROUND(ROUND(ROUND(K81*AC82,0)*AP82,0)*(1+AX9),0))+(ROUND(ROUND(R81*AC82,0)*AP82,0))</f>
        <v>808</v>
      </c>
      <c r="BA82" s="58"/>
    </row>
    <row r="83" spans="1:53" ht="17.100000000000001" customHeight="1" x14ac:dyDescent="0.15">
      <c r="A83" s="1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53" s="20" customFormat="1" ht="17.100000000000001" customHeight="1" x14ac:dyDescent="0.15">
      <c r="A84" s="28"/>
      <c r="B84" s="28"/>
      <c r="C84" s="15"/>
      <c r="D84" s="15"/>
      <c r="E84" s="15"/>
      <c r="F84" s="15"/>
      <c r="G84" s="15"/>
      <c r="H84" s="15"/>
      <c r="L84" s="15"/>
      <c r="M84" s="15"/>
      <c r="N84" s="15"/>
      <c r="O84" s="34"/>
      <c r="P84" s="34"/>
      <c r="T84" s="34"/>
      <c r="U84" s="34"/>
      <c r="V84" s="34"/>
      <c r="W84" s="34"/>
      <c r="X84" s="34"/>
      <c r="Y84" s="34"/>
      <c r="Z84" s="15"/>
      <c r="AA84" s="15"/>
      <c r="AB84" s="15"/>
      <c r="AC84" s="15"/>
      <c r="AD84" s="15"/>
      <c r="AE84" s="27"/>
      <c r="AF84" s="15"/>
      <c r="AG84" s="37"/>
      <c r="AH84" s="42"/>
      <c r="AI84" s="15"/>
      <c r="AJ84" s="15"/>
      <c r="AK84" s="15"/>
      <c r="AL84" s="37"/>
      <c r="AM84" s="42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6"/>
      <c r="BA84" s="34"/>
    </row>
    <row r="85" spans="1:53" s="20" customFormat="1" ht="17.100000000000001" customHeight="1" x14ac:dyDescent="0.15">
      <c r="A85" s="28"/>
      <c r="B85" s="28"/>
      <c r="C85" s="15"/>
      <c r="D85" s="15"/>
      <c r="E85" s="15"/>
      <c r="F85" s="15"/>
      <c r="G85" s="15"/>
      <c r="H85" s="15"/>
      <c r="I85" s="34"/>
      <c r="J85" s="34"/>
      <c r="K85" s="27"/>
      <c r="L85" s="15"/>
      <c r="M85" s="15"/>
      <c r="N85" s="15"/>
      <c r="O85" s="34"/>
      <c r="P85" s="34"/>
      <c r="Q85" s="37"/>
      <c r="R85" s="37"/>
      <c r="S85" s="27"/>
      <c r="T85" s="34"/>
      <c r="U85" s="34"/>
      <c r="V85" s="34"/>
      <c r="W85" s="34"/>
      <c r="X85" s="34"/>
      <c r="Y85" s="34"/>
      <c r="Z85" s="15"/>
      <c r="AA85" s="15"/>
      <c r="AB85" s="15"/>
      <c r="AC85" s="15"/>
      <c r="AD85" s="15"/>
      <c r="AE85" s="27"/>
      <c r="AF85" s="15"/>
      <c r="AG85" s="27"/>
      <c r="AH85" s="42"/>
      <c r="AI85" s="15"/>
      <c r="AJ85" s="15"/>
      <c r="AK85" s="15"/>
      <c r="AL85" s="37"/>
      <c r="AM85" s="42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6"/>
      <c r="BA85" s="34"/>
    </row>
    <row r="86" spans="1:53" s="20" customFormat="1" ht="17.100000000000001" customHeight="1" x14ac:dyDescent="0.15">
      <c r="A86" s="28"/>
      <c r="B86" s="28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15"/>
      <c r="AA86" s="15"/>
      <c r="AB86" s="15"/>
      <c r="AC86" s="15"/>
      <c r="AD86" s="15"/>
      <c r="AE86" s="27"/>
      <c r="AF86" s="15"/>
      <c r="AG86" s="27"/>
      <c r="AH86" s="42"/>
      <c r="AI86" s="15"/>
      <c r="AJ86" s="15"/>
      <c r="AK86" s="15"/>
      <c r="AL86" s="14"/>
      <c r="AM86" s="14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46"/>
      <c r="BA86" s="34"/>
    </row>
    <row r="87" spans="1:53" s="20" customFormat="1" ht="17.100000000000001" customHeight="1" x14ac:dyDescent="0.15">
      <c r="A87" s="28"/>
      <c r="B87" s="28"/>
      <c r="C87" s="15"/>
      <c r="D87" s="15"/>
      <c r="E87" s="15"/>
      <c r="F87" s="15"/>
      <c r="G87" s="15"/>
      <c r="H87" s="15"/>
      <c r="I87" s="15"/>
      <c r="J87" s="15"/>
      <c r="K87" s="15"/>
      <c r="S87" s="34"/>
      <c r="T87" s="34"/>
      <c r="U87" s="34"/>
      <c r="V87" s="34"/>
      <c r="W87" s="34"/>
      <c r="X87" s="34"/>
      <c r="Y87" s="34"/>
      <c r="Z87" s="15"/>
      <c r="AA87" s="15"/>
      <c r="AB87" s="15"/>
      <c r="AC87" s="15"/>
      <c r="AD87" s="47"/>
      <c r="AE87" s="48"/>
      <c r="AF87" s="34"/>
      <c r="AG87" s="48"/>
      <c r="AH87" s="42"/>
      <c r="AI87" s="15"/>
      <c r="AJ87" s="15"/>
      <c r="AK87" s="15"/>
      <c r="AL87" s="37"/>
      <c r="AM87" s="42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6"/>
      <c r="BA87" s="34"/>
    </row>
    <row r="88" spans="1:53" s="20" customFormat="1" ht="17.100000000000001" customHeight="1" x14ac:dyDescent="0.15">
      <c r="A88" s="28"/>
      <c r="B88" s="28"/>
      <c r="C88" s="15"/>
      <c r="D88" s="15"/>
      <c r="E88" s="15"/>
      <c r="F88" s="15"/>
      <c r="G88" s="15"/>
      <c r="H88" s="15"/>
      <c r="I88" s="15"/>
      <c r="J88" s="15"/>
      <c r="K88" s="15"/>
      <c r="S88" s="34"/>
      <c r="T88" s="34"/>
      <c r="U88" s="34"/>
      <c r="V88" s="34"/>
      <c r="W88" s="34"/>
      <c r="X88" s="34"/>
      <c r="Y88" s="34"/>
      <c r="Z88" s="15"/>
      <c r="AA88" s="15"/>
      <c r="AB88" s="15"/>
      <c r="AC88" s="15"/>
      <c r="AD88" s="27"/>
      <c r="AE88" s="49"/>
      <c r="AF88" s="15"/>
      <c r="AG88" s="27"/>
      <c r="AH88" s="42"/>
      <c r="AI88" s="15"/>
      <c r="AJ88" s="15"/>
      <c r="AK88" s="15"/>
      <c r="AL88" s="37"/>
      <c r="AM88" s="42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6"/>
      <c r="BA88" s="34"/>
    </row>
    <row r="89" spans="1:53" s="20" customFormat="1" ht="17.100000000000001" customHeight="1" x14ac:dyDescent="0.15">
      <c r="A89" s="28"/>
      <c r="B89" s="28"/>
      <c r="C89" s="15"/>
      <c r="D89" s="15"/>
      <c r="E89" s="15"/>
      <c r="F89" s="15"/>
      <c r="G89" s="15"/>
      <c r="H89" s="15"/>
      <c r="I89" s="15"/>
      <c r="J89" s="15"/>
      <c r="K89" s="15"/>
      <c r="S89" s="34"/>
      <c r="T89" s="34"/>
      <c r="U89" s="34"/>
      <c r="V89" s="34"/>
      <c r="W89" s="34"/>
      <c r="X89" s="34"/>
      <c r="Y89" s="34"/>
      <c r="Z89" s="15"/>
      <c r="AA89" s="15"/>
      <c r="AB89" s="15"/>
      <c r="AC89" s="15"/>
      <c r="AD89" s="15"/>
      <c r="AE89" s="27"/>
      <c r="AF89" s="15"/>
      <c r="AG89" s="27"/>
      <c r="AH89" s="42"/>
      <c r="AI89" s="15"/>
      <c r="AJ89" s="15"/>
      <c r="AK89" s="15"/>
      <c r="AL89" s="14"/>
      <c r="AM89" s="14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46"/>
      <c r="BA89" s="34"/>
    </row>
    <row r="90" spans="1:53" s="20" customFormat="1" ht="17.100000000000001" customHeight="1" x14ac:dyDescent="0.15">
      <c r="A90" s="28"/>
      <c r="B90" s="28"/>
      <c r="C90" s="15"/>
      <c r="D90" s="15"/>
      <c r="E90" s="15"/>
      <c r="F90" s="15"/>
      <c r="G90" s="15"/>
      <c r="H90" s="15"/>
      <c r="I90" s="15"/>
      <c r="J90" s="15"/>
      <c r="K90" s="15"/>
      <c r="S90" s="34"/>
      <c r="T90" s="34"/>
      <c r="U90" s="34"/>
      <c r="V90" s="34"/>
      <c r="W90" s="34"/>
      <c r="X90" s="34"/>
      <c r="Y90" s="34"/>
      <c r="Z90" s="15"/>
      <c r="AA90" s="15"/>
      <c r="AB90" s="15"/>
      <c r="AC90" s="15"/>
      <c r="AD90" s="15"/>
      <c r="AE90" s="27"/>
      <c r="AF90" s="15"/>
      <c r="AG90" s="37"/>
      <c r="AH90" s="42"/>
      <c r="AI90" s="15"/>
      <c r="AJ90" s="15"/>
      <c r="AK90" s="15"/>
      <c r="AL90" s="37"/>
      <c r="AM90" s="42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6"/>
      <c r="BA90" s="34"/>
    </row>
    <row r="91" spans="1:53" ht="17.100000000000001" customHeight="1" x14ac:dyDescent="0.15"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</row>
    <row r="92" spans="1:53" ht="17.100000000000001" customHeight="1" x14ac:dyDescent="0.15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</row>
    <row r="93" spans="1:53" ht="17.100000000000001" customHeight="1" x14ac:dyDescent="0.15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</row>
    <row r="94" spans="1:53" ht="17.100000000000001" customHeight="1" x14ac:dyDescent="0.15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53" ht="17.100000000000001" customHeight="1" x14ac:dyDescent="0.15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</row>
    <row r="96" spans="1:53" ht="17.100000000000001" customHeight="1" x14ac:dyDescent="0.15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</row>
    <row r="97" spans="15:25" ht="17.100000000000001" customHeight="1" x14ac:dyDescent="0.15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5:25" ht="17.100000000000001" customHeight="1" x14ac:dyDescent="0.15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</row>
  </sheetData>
  <sheetProtection password="CB5D" sheet="1" objects="1" scenarios="1"/>
  <mergeCells count="138">
    <mergeCell ref="AV7:AY8"/>
    <mergeCell ref="R41:S41"/>
    <mergeCell ref="E41:F41"/>
    <mergeCell ref="K41:L41"/>
    <mergeCell ref="AX9:AY9"/>
    <mergeCell ref="AT9:AU9"/>
    <mergeCell ref="AC38:AD38"/>
    <mergeCell ref="AP38:AQ38"/>
    <mergeCell ref="D39:I40"/>
    <mergeCell ref="J39:O40"/>
    <mergeCell ref="E33:F33"/>
    <mergeCell ref="K33:L33"/>
    <mergeCell ref="R33:S33"/>
    <mergeCell ref="AC34:AD34"/>
    <mergeCell ref="P39:U40"/>
    <mergeCell ref="AP40:AQ40"/>
    <mergeCell ref="AP34:AQ34"/>
    <mergeCell ref="P35:U36"/>
    <mergeCell ref="AP36:AQ36"/>
    <mergeCell ref="R37:S37"/>
    <mergeCell ref="P27:U28"/>
    <mergeCell ref="AP28:AQ28"/>
    <mergeCell ref="R29:S29"/>
    <mergeCell ref="AC30:AD30"/>
    <mergeCell ref="AP30:AQ30"/>
    <mergeCell ref="D31:I32"/>
    <mergeCell ref="J31:O32"/>
    <mergeCell ref="P31:U32"/>
    <mergeCell ref="AP32:AQ32"/>
    <mergeCell ref="R25:S25"/>
    <mergeCell ref="AC26:AD26"/>
    <mergeCell ref="AC10:AD10"/>
    <mergeCell ref="AR7:AU8"/>
    <mergeCell ref="AP8:AQ8"/>
    <mergeCell ref="AP10:AQ10"/>
    <mergeCell ref="R9:S9"/>
    <mergeCell ref="AP26:AQ26"/>
    <mergeCell ref="AP18:AQ18"/>
    <mergeCell ref="Z5:AC5"/>
    <mergeCell ref="AC22:AD22"/>
    <mergeCell ref="AP22:AQ22"/>
    <mergeCell ref="P23:U24"/>
    <mergeCell ref="AP24:AQ24"/>
    <mergeCell ref="P19:U20"/>
    <mergeCell ref="AP20:AQ20"/>
    <mergeCell ref="P11:U12"/>
    <mergeCell ref="AP12:AQ12"/>
    <mergeCell ref="R13:S13"/>
    <mergeCell ref="F6:G6"/>
    <mergeCell ref="L6:M6"/>
    <mergeCell ref="J7:O8"/>
    <mergeCell ref="D19:I20"/>
    <mergeCell ref="J19:O20"/>
    <mergeCell ref="E9:F9"/>
    <mergeCell ref="K9:L9"/>
    <mergeCell ref="AP16:AQ16"/>
    <mergeCell ref="D7:I8"/>
    <mergeCell ref="P7:U8"/>
    <mergeCell ref="AC14:AD14"/>
    <mergeCell ref="AP14:AQ14"/>
    <mergeCell ref="E21:F21"/>
    <mergeCell ref="K21:L21"/>
    <mergeCell ref="R21:S21"/>
    <mergeCell ref="E17:F17"/>
    <mergeCell ref="K17:L17"/>
    <mergeCell ref="R17:S17"/>
    <mergeCell ref="AC18:AD18"/>
    <mergeCell ref="D15:I16"/>
    <mergeCell ref="J15:O16"/>
    <mergeCell ref="P15:U16"/>
    <mergeCell ref="E45:F45"/>
    <mergeCell ref="K45:L45"/>
    <mergeCell ref="R45:S45"/>
    <mergeCell ref="AC46:AD46"/>
    <mergeCell ref="AC42:AD42"/>
    <mergeCell ref="AP42:AQ42"/>
    <mergeCell ref="D43:I44"/>
    <mergeCell ref="J43:O44"/>
    <mergeCell ref="P43:U44"/>
    <mergeCell ref="AP44:AQ44"/>
    <mergeCell ref="AP50:AQ50"/>
    <mergeCell ref="P51:U52"/>
    <mergeCell ref="AP52:AQ52"/>
    <mergeCell ref="R49:S49"/>
    <mergeCell ref="AC50:AD50"/>
    <mergeCell ref="AP46:AQ46"/>
    <mergeCell ref="P47:U48"/>
    <mergeCell ref="AP48:AQ48"/>
    <mergeCell ref="AP54:AQ54"/>
    <mergeCell ref="P55:U56"/>
    <mergeCell ref="AP56:AQ56"/>
    <mergeCell ref="AP58:AQ58"/>
    <mergeCell ref="R53:S53"/>
    <mergeCell ref="AC54:AD54"/>
    <mergeCell ref="D59:I60"/>
    <mergeCell ref="J59:O60"/>
    <mergeCell ref="P59:U60"/>
    <mergeCell ref="AP60:AQ60"/>
    <mergeCell ref="R57:S57"/>
    <mergeCell ref="AC58:AD58"/>
    <mergeCell ref="R65:S65"/>
    <mergeCell ref="AC66:AD66"/>
    <mergeCell ref="AP62:AQ62"/>
    <mergeCell ref="P63:U64"/>
    <mergeCell ref="AP64:AQ64"/>
    <mergeCell ref="E61:F61"/>
    <mergeCell ref="K61:L61"/>
    <mergeCell ref="R61:S61"/>
    <mergeCell ref="AC62:AD62"/>
    <mergeCell ref="AP72:AQ72"/>
    <mergeCell ref="R69:S69"/>
    <mergeCell ref="AC70:AD70"/>
    <mergeCell ref="AP66:AQ66"/>
    <mergeCell ref="P67:U68"/>
    <mergeCell ref="AP68:AQ68"/>
    <mergeCell ref="AP70:AQ70"/>
    <mergeCell ref="E73:F73"/>
    <mergeCell ref="K73:L73"/>
    <mergeCell ref="R73:S73"/>
    <mergeCell ref="AC74:AD74"/>
    <mergeCell ref="D71:I72"/>
    <mergeCell ref="J71:O72"/>
    <mergeCell ref="P71:U72"/>
    <mergeCell ref="R77:S77"/>
    <mergeCell ref="AC78:AD78"/>
    <mergeCell ref="AP74:AQ74"/>
    <mergeCell ref="P75:U76"/>
    <mergeCell ref="AP76:AQ76"/>
    <mergeCell ref="AP78:AQ78"/>
    <mergeCell ref="AP82:AQ82"/>
    <mergeCell ref="E81:F81"/>
    <mergeCell ref="K81:L81"/>
    <mergeCell ref="R81:S81"/>
    <mergeCell ref="AC82:AD82"/>
    <mergeCell ref="D79:I80"/>
    <mergeCell ref="J79:O80"/>
    <mergeCell ref="P79:U80"/>
    <mergeCell ref="AP80:AQ80"/>
  </mergeCells>
  <phoneticPr fontId="2"/>
  <printOptions horizontalCentered="1"/>
  <pageMargins left="0.59055118110236227" right="0.39370078740157483" top="0.39370078740157483" bottom="0.39370078740157483" header="0.51181102362204722" footer="0.31496062992125984"/>
  <pageSetup paperSize="9" scale="50" firstPageNumber="6" orientation="portrait" r:id="rId1"/>
  <headerFooter alignWithMargins="0">
    <oddHeader>&amp;R&amp;9居宅介護</oddHeader>
    <oddFooter>&amp;C&amp;14&amp;P</oddFooter>
  </headerFooter>
  <rowBreaks count="1" manualBreakCount="1">
    <brk id="83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3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179</v>
      </c>
    </row>
    <row r="5" spans="1:54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84" t="s">
        <v>734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299</v>
      </c>
      <c r="J6" s="94"/>
      <c r="K6" s="96"/>
      <c r="L6" s="96"/>
      <c r="M6" s="96"/>
      <c r="N6" s="97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1683</v>
      </c>
      <c r="C7" s="9" t="s">
        <v>1683</v>
      </c>
      <c r="D7" s="160" t="s">
        <v>217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207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181" t="s">
        <v>1056</v>
      </c>
      <c r="AW7" s="182"/>
      <c r="AX7" s="182"/>
      <c r="AY7" s="183"/>
      <c r="AZ7" s="19">
        <f>ROUND(ROUND(G9*(1+AX9),0)+V9,0)</f>
        <v>515</v>
      </c>
      <c r="BA7" s="69" t="s">
        <v>736</v>
      </c>
    </row>
    <row r="8" spans="1:54" s="20" customFormat="1" ht="17.100000000000001" customHeight="1" x14ac:dyDescent="0.15">
      <c r="A8" s="7">
        <v>11</v>
      </c>
      <c r="B8" s="8">
        <v>1684</v>
      </c>
      <c r="C8" s="9" t="s">
        <v>1664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737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738</v>
      </c>
      <c r="AT8" s="158">
        <v>1</v>
      </c>
      <c r="AU8" s="159"/>
      <c r="AV8" s="181"/>
      <c r="AW8" s="182"/>
      <c r="AX8" s="182"/>
      <c r="AY8" s="183"/>
      <c r="AZ8" s="19">
        <f>ROUND(ROUND(G9*AT8,0)*(1+AX9),0)+(ROUND(V9*AT8,0))</f>
        <v>515</v>
      </c>
      <c r="BA8" s="41"/>
    </row>
    <row r="9" spans="1:54" s="20" customFormat="1" ht="17.100000000000001" customHeight="1" x14ac:dyDescent="0.15">
      <c r="A9" s="7">
        <v>11</v>
      </c>
      <c r="B9" s="8">
        <v>1685</v>
      </c>
      <c r="C9" s="9" t="s">
        <v>1665</v>
      </c>
      <c r="D9" s="75"/>
      <c r="E9" s="76"/>
      <c r="G9" s="176">
        <v>230</v>
      </c>
      <c r="H9" s="176"/>
      <c r="I9" s="15" t="s">
        <v>731</v>
      </c>
      <c r="J9" s="15"/>
      <c r="K9" s="27"/>
      <c r="N9" s="51"/>
      <c r="V9" s="176">
        <v>170</v>
      </c>
      <c r="W9" s="176"/>
      <c r="X9" s="15" t="s">
        <v>731</v>
      </c>
      <c r="Y9" s="15"/>
      <c r="Z9" s="119" t="s">
        <v>165</v>
      </c>
      <c r="AA9" s="120"/>
      <c r="AB9" s="120"/>
      <c r="AC9" s="120"/>
      <c r="AD9" s="120"/>
      <c r="AE9" s="120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02" t="s">
        <v>300</v>
      </c>
      <c r="AW9" s="71" t="s">
        <v>301</v>
      </c>
      <c r="AX9" s="171">
        <v>0.5</v>
      </c>
      <c r="AY9" s="171"/>
      <c r="AZ9" s="19">
        <f>ROUND(ROUND(G9*AG10,0)*(1+AX9),0)+(ROUND(V9*AG10,0))</f>
        <v>361</v>
      </c>
      <c r="BA9" s="41"/>
    </row>
    <row r="10" spans="1:54" s="20" customFormat="1" ht="16.5" customHeight="1" x14ac:dyDescent="0.15">
      <c r="A10" s="7">
        <v>11</v>
      </c>
      <c r="B10" s="8">
        <v>1686</v>
      </c>
      <c r="C10" s="9" t="s">
        <v>1666</v>
      </c>
      <c r="D10" s="75"/>
      <c r="E10" s="76"/>
      <c r="F10" s="76"/>
      <c r="M10" s="90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121" t="s">
        <v>739</v>
      </c>
      <c r="AA10" s="122"/>
      <c r="AB10" s="122"/>
      <c r="AC10" s="122"/>
      <c r="AD10" s="122"/>
      <c r="AE10" s="122"/>
      <c r="AF10" s="25" t="s">
        <v>733</v>
      </c>
      <c r="AG10" s="158">
        <v>0.7</v>
      </c>
      <c r="AH10" s="159"/>
      <c r="AI10" s="60" t="s">
        <v>1271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733</v>
      </c>
      <c r="AT10" s="158">
        <v>1</v>
      </c>
      <c r="AU10" s="159"/>
      <c r="AV10" s="102"/>
      <c r="AW10" s="103"/>
      <c r="AX10" s="103"/>
      <c r="AY10" s="90" t="s">
        <v>797</v>
      </c>
      <c r="AZ10" s="19">
        <f>ROUND(ROUND(ROUND(G9*AG10,0)*AT10,0)*(1+AX9),0)+(ROUND(ROUND(V9*AG10,0)*AT10,0))</f>
        <v>361</v>
      </c>
      <c r="BA10" s="41"/>
    </row>
    <row r="11" spans="1:54" s="20" customFormat="1" ht="17.100000000000001" customHeight="1" x14ac:dyDescent="0.15">
      <c r="A11" s="7">
        <v>11</v>
      </c>
      <c r="B11" s="8">
        <v>1687</v>
      </c>
      <c r="C11" s="9" t="s">
        <v>1667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208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/>
      <c r="AW11" s="103"/>
      <c r="AX11" s="103"/>
      <c r="AY11" s="104"/>
      <c r="AZ11" s="19">
        <f>ROUND(ROUND(G9*(1+AX9),0)+V13,0)</f>
        <v>695</v>
      </c>
      <c r="BA11" s="41"/>
    </row>
    <row r="12" spans="1:54" s="20" customFormat="1" ht="17.100000000000001" customHeight="1" x14ac:dyDescent="0.15">
      <c r="A12" s="7">
        <v>11</v>
      </c>
      <c r="B12" s="8">
        <v>1688</v>
      </c>
      <c r="C12" s="9" t="s">
        <v>1668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737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738</v>
      </c>
      <c r="AT12" s="158">
        <v>1</v>
      </c>
      <c r="AU12" s="159"/>
      <c r="AV12" s="102"/>
      <c r="AW12" s="103"/>
      <c r="AX12" s="103"/>
      <c r="AY12" s="104"/>
      <c r="AZ12" s="19">
        <f>ROUND(ROUND(G9*AT12,0)*(1+AX9),0)+(ROUND(V13*AT12,0))</f>
        <v>695</v>
      </c>
      <c r="BA12" s="41"/>
    </row>
    <row r="13" spans="1:54" s="20" customFormat="1" ht="17.100000000000001" customHeight="1" x14ac:dyDescent="0.15">
      <c r="A13" s="7">
        <v>11</v>
      </c>
      <c r="B13" s="8">
        <v>1689</v>
      </c>
      <c r="C13" s="9" t="s">
        <v>1669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V13" s="176">
        <v>350</v>
      </c>
      <c r="W13" s="176"/>
      <c r="X13" s="15" t="s">
        <v>731</v>
      </c>
      <c r="Y13" s="15"/>
      <c r="Z13" s="119" t="s">
        <v>165</v>
      </c>
      <c r="AA13" s="120"/>
      <c r="AB13" s="120"/>
      <c r="AC13" s="120"/>
      <c r="AD13" s="120"/>
      <c r="AE13" s="120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102"/>
      <c r="AW13" s="103"/>
      <c r="AX13" s="103"/>
      <c r="AY13" s="104"/>
      <c r="AZ13" s="19">
        <f>ROUND(ROUND(G9*AG14,0)*(1+AX9),0)+(ROUND(V13*AG14,0))</f>
        <v>487</v>
      </c>
      <c r="BA13" s="41"/>
    </row>
    <row r="14" spans="1:54" s="20" customFormat="1" ht="17.100000000000001" customHeight="1" x14ac:dyDescent="0.15">
      <c r="A14" s="7">
        <v>11</v>
      </c>
      <c r="B14" s="8">
        <v>1690</v>
      </c>
      <c r="C14" s="9" t="s">
        <v>1670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2"/>
      <c r="Z14" s="121" t="s">
        <v>739</v>
      </c>
      <c r="AA14" s="122"/>
      <c r="AB14" s="122"/>
      <c r="AC14" s="122"/>
      <c r="AD14" s="122"/>
      <c r="AE14" s="122"/>
      <c r="AF14" s="25" t="s">
        <v>733</v>
      </c>
      <c r="AG14" s="158">
        <v>0.7</v>
      </c>
      <c r="AH14" s="159"/>
      <c r="AI14" s="60" t="s">
        <v>1271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733</v>
      </c>
      <c r="AT14" s="158">
        <v>1</v>
      </c>
      <c r="AU14" s="159"/>
      <c r="AV14" s="102"/>
      <c r="AW14" s="103"/>
      <c r="AX14" s="103"/>
      <c r="AY14" s="104"/>
      <c r="AZ14" s="19">
        <f>ROUND(ROUND(ROUND(G9*AG14,0)*AT14,0)*(1+AX9),0)+(ROUND(ROUND(V13*AG14,0)*AT14,0))</f>
        <v>487</v>
      </c>
      <c r="BA14" s="41"/>
    </row>
    <row r="15" spans="1:54" s="20" customFormat="1" ht="17.100000000000001" customHeight="1" x14ac:dyDescent="0.15">
      <c r="A15" s="7">
        <v>11</v>
      </c>
      <c r="B15" s="8">
        <v>1691</v>
      </c>
      <c r="C15" s="9" t="s">
        <v>1671</v>
      </c>
      <c r="D15" s="76"/>
      <c r="E15" s="76"/>
      <c r="F15" s="76"/>
      <c r="G15" s="76"/>
      <c r="H15" s="79"/>
      <c r="I15" s="79"/>
      <c r="J15" s="79"/>
      <c r="K15" s="15"/>
      <c r="L15" s="15"/>
      <c r="M15" s="15"/>
      <c r="N15" s="15"/>
      <c r="O15" s="180" t="s">
        <v>209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102"/>
      <c r="AW15" s="103"/>
      <c r="AX15" s="103"/>
      <c r="AY15" s="104"/>
      <c r="AZ15" s="19">
        <f>ROUND(ROUND(G9*(1+AX9),0)+V17,0)</f>
        <v>770</v>
      </c>
      <c r="BA15" s="41"/>
    </row>
    <row r="16" spans="1:54" s="20" customFormat="1" ht="17.100000000000001" customHeight="1" x14ac:dyDescent="0.15">
      <c r="A16" s="7">
        <v>11</v>
      </c>
      <c r="B16" s="8">
        <v>1692</v>
      </c>
      <c r="C16" s="9" t="s">
        <v>1672</v>
      </c>
      <c r="D16" s="76"/>
      <c r="E16" s="76"/>
      <c r="F16" s="76"/>
      <c r="G16" s="76"/>
      <c r="H16" s="79"/>
      <c r="I16" s="79"/>
      <c r="J16" s="79"/>
      <c r="K16" s="15"/>
      <c r="L16" s="15"/>
      <c r="M16" s="15"/>
      <c r="N16" s="15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737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738</v>
      </c>
      <c r="AT16" s="158">
        <v>1</v>
      </c>
      <c r="AU16" s="159"/>
      <c r="AV16" s="102"/>
      <c r="AW16" s="103"/>
      <c r="AX16" s="103"/>
      <c r="AY16" s="104"/>
      <c r="AZ16" s="19">
        <f>ROUND(ROUND(G9*AT16,0)*(1+AX9),0)+(ROUND(V17*AT16,0))</f>
        <v>770</v>
      </c>
      <c r="BA16" s="41"/>
    </row>
    <row r="17" spans="1:53" s="20" customFormat="1" ht="17.100000000000001" customHeight="1" x14ac:dyDescent="0.15">
      <c r="A17" s="7">
        <v>11</v>
      </c>
      <c r="B17" s="8">
        <v>1693</v>
      </c>
      <c r="C17" s="9" t="s">
        <v>1673</v>
      </c>
      <c r="D17" s="76"/>
      <c r="E17" s="76"/>
      <c r="F17" s="76"/>
      <c r="G17" s="76"/>
      <c r="H17" s="79"/>
      <c r="I17" s="79"/>
      <c r="J17" s="79"/>
      <c r="K17" s="15"/>
      <c r="L17" s="15"/>
      <c r="M17" s="15"/>
      <c r="N17" s="15"/>
      <c r="O17" s="53"/>
      <c r="V17" s="176">
        <v>425</v>
      </c>
      <c r="W17" s="176"/>
      <c r="X17" s="15" t="s">
        <v>731</v>
      </c>
      <c r="Y17" s="15"/>
      <c r="Z17" s="119" t="s">
        <v>165</v>
      </c>
      <c r="AA17" s="120"/>
      <c r="AB17" s="120"/>
      <c r="AC17" s="120"/>
      <c r="AD17" s="120"/>
      <c r="AE17" s="120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102"/>
      <c r="AW17" s="103"/>
      <c r="AX17" s="103"/>
      <c r="AY17" s="104"/>
      <c r="AZ17" s="19">
        <f>ROUND(ROUND(G9*AG18,0)*(1+AX9),0)+(ROUND(V17*AG18,0))</f>
        <v>540</v>
      </c>
      <c r="BA17" s="41"/>
    </row>
    <row r="18" spans="1:53" s="20" customFormat="1" ht="17.100000000000001" customHeight="1" x14ac:dyDescent="0.15">
      <c r="A18" s="7">
        <v>11</v>
      </c>
      <c r="B18" s="8">
        <v>1694</v>
      </c>
      <c r="C18" s="9" t="s">
        <v>1674</v>
      </c>
      <c r="D18" s="76"/>
      <c r="E18" s="76"/>
      <c r="F18" s="76"/>
      <c r="G18" s="76"/>
      <c r="H18" s="79"/>
      <c r="I18" s="79"/>
      <c r="J18" s="79"/>
      <c r="K18" s="15"/>
      <c r="L18" s="15"/>
      <c r="M18" s="15"/>
      <c r="N18" s="15"/>
      <c r="O18" s="84"/>
      <c r="P18" s="81"/>
      <c r="Q18" s="81"/>
      <c r="R18" s="81"/>
      <c r="S18" s="81"/>
      <c r="T18" s="81"/>
      <c r="U18" s="81"/>
      <c r="V18" s="81"/>
      <c r="W18" s="81"/>
      <c r="X18" s="81"/>
      <c r="Y18" s="82"/>
      <c r="Z18" s="121" t="s">
        <v>739</v>
      </c>
      <c r="AA18" s="122"/>
      <c r="AB18" s="122"/>
      <c r="AC18" s="122"/>
      <c r="AD18" s="122"/>
      <c r="AE18" s="122"/>
      <c r="AF18" s="25" t="s">
        <v>733</v>
      </c>
      <c r="AG18" s="158">
        <v>0.7</v>
      </c>
      <c r="AH18" s="159"/>
      <c r="AI18" s="60" t="s">
        <v>1271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733</v>
      </c>
      <c r="AT18" s="158">
        <v>1</v>
      </c>
      <c r="AU18" s="159"/>
      <c r="AV18" s="102"/>
      <c r="AW18" s="103"/>
      <c r="AX18" s="103"/>
      <c r="AY18" s="104"/>
      <c r="AZ18" s="19">
        <f>ROUND(ROUND(ROUND(G9*AG18,0)*AT18,0)*(1+AX9),0)+(ROUND(ROUND(V17*AG18,0)*AT18,0))</f>
        <v>540</v>
      </c>
      <c r="BA18" s="41"/>
    </row>
    <row r="19" spans="1:53" s="20" customFormat="1" ht="17.100000000000001" customHeight="1" x14ac:dyDescent="0.15">
      <c r="A19" s="7">
        <v>11</v>
      </c>
      <c r="B19" s="8">
        <v>1695</v>
      </c>
      <c r="C19" s="9" t="s">
        <v>1675</v>
      </c>
      <c r="D19" s="76"/>
      <c r="E19" s="76"/>
      <c r="F19" s="76"/>
      <c r="G19" s="76"/>
      <c r="H19" s="79"/>
      <c r="I19" s="79"/>
      <c r="J19" s="79"/>
      <c r="K19" s="15"/>
      <c r="L19" s="15"/>
      <c r="M19" s="15"/>
      <c r="N19" s="15"/>
      <c r="O19" s="180" t="s">
        <v>210</v>
      </c>
      <c r="P19" s="177"/>
      <c r="Q19" s="177"/>
      <c r="R19" s="177"/>
      <c r="S19" s="177"/>
      <c r="T19" s="177"/>
      <c r="U19" s="177"/>
      <c r="V19" s="177"/>
      <c r="W19" s="177"/>
      <c r="X19" s="177"/>
      <c r="Y19" s="72"/>
      <c r="Z19" s="17"/>
      <c r="AA19" s="17"/>
      <c r="AB19" s="17"/>
      <c r="AC19" s="17"/>
      <c r="AD19" s="40"/>
      <c r="AE19" s="40"/>
      <c r="AF19" s="17"/>
      <c r="AG19" s="64"/>
      <c r="AH19" s="65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36"/>
      <c r="AT19" s="56"/>
      <c r="AU19" s="57"/>
      <c r="AV19" s="102"/>
      <c r="AW19" s="103"/>
      <c r="AX19" s="103"/>
      <c r="AY19" s="104"/>
      <c r="AZ19" s="19">
        <f>ROUND(ROUND(G9*(1+AX9),0)+V21,0)</f>
        <v>845</v>
      </c>
      <c r="BA19" s="41"/>
    </row>
    <row r="20" spans="1:53" s="20" customFormat="1" ht="17.100000000000001" customHeight="1" x14ac:dyDescent="0.15">
      <c r="A20" s="7">
        <v>11</v>
      </c>
      <c r="B20" s="8">
        <v>1696</v>
      </c>
      <c r="C20" s="9" t="s">
        <v>1676</v>
      </c>
      <c r="D20" s="76"/>
      <c r="E20" s="76"/>
      <c r="F20" s="76"/>
      <c r="G20" s="76"/>
      <c r="H20" s="79"/>
      <c r="I20" s="79"/>
      <c r="J20" s="79"/>
      <c r="K20" s="15"/>
      <c r="L20" s="15"/>
      <c r="M20" s="15"/>
      <c r="N20" s="1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68"/>
      <c r="Z20" s="22"/>
      <c r="AA20" s="23"/>
      <c r="AB20" s="23"/>
      <c r="AC20" s="23"/>
      <c r="AD20" s="43"/>
      <c r="AE20" s="43"/>
      <c r="AF20" s="38"/>
      <c r="AG20" s="38"/>
      <c r="AH20" s="83"/>
      <c r="AI20" s="60" t="s">
        <v>737</v>
      </c>
      <c r="AJ20" s="23"/>
      <c r="AK20" s="23"/>
      <c r="AL20" s="23"/>
      <c r="AM20" s="23"/>
      <c r="AN20" s="23"/>
      <c r="AO20" s="23"/>
      <c r="AP20" s="23"/>
      <c r="AQ20" s="23"/>
      <c r="AR20" s="23"/>
      <c r="AS20" s="25" t="s">
        <v>738</v>
      </c>
      <c r="AT20" s="158">
        <v>1</v>
      </c>
      <c r="AU20" s="159"/>
      <c r="AV20" s="102"/>
      <c r="AW20" s="103"/>
      <c r="AX20" s="103"/>
      <c r="AY20" s="104"/>
      <c r="AZ20" s="19">
        <f>ROUND(ROUND(G9*AT20,0)*(1+AX9),0)+(ROUND(V21*AT20,0))</f>
        <v>845</v>
      </c>
      <c r="BA20" s="41"/>
    </row>
    <row r="21" spans="1:53" s="20" customFormat="1" ht="17.100000000000001" customHeight="1" x14ac:dyDescent="0.15">
      <c r="A21" s="7">
        <v>11</v>
      </c>
      <c r="B21" s="8">
        <v>1697</v>
      </c>
      <c r="C21" s="9" t="s">
        <v>1677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15"/>
      <c r="O21" s="53"/>
      <c r="V21" s="176">
        <v>500</v>
      </c>
      <c r="W21" s="176"/>
      <c r="X21" s="15" t="s">
        <v>731</v>
      </c>
      <c r="Y21" s="15"/>
      <c r="Z21" s="119" t="s">
        <v>165</v>
      </c>
      <c r="AA21" s="120"/>
      <c r="AB21" s="120"/>
      <c r="AC21" s="120"/>
      <c r="AD21" s="120"/>
      <c r="AE21" s="120"/>
      <c r="AF21" s="15"/>
      <c r="AG21" s="27"/>
      <c r="AH21" s="6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36"/>
      <c r="AT21" s="56"/>
      <c r="AU21" s="57"/>
      <c r="AV21" s="102"/>
      <c r="AW21" s="103"/>
      <c r="AX21" s="103"/>
      <c r="AY21" s="104"/>
      <c r="AZ21" s="19">
        <f>ROUND(ROUND(G9*AG22,0)*(1+AX9),0)+(ROUND(V21*AG22,0))</f>
        <v>592</v>
      </c>
      <c r="BA21" s="41"/>
    </row>
    <row r="22" spans="1:53" s="20" customFormat="1" ht="17.100000000000001" customHeight="1" x14ac:dyDescent="0.15">
      <c r="A22" s="7">
        <v>11</v>
      </c>
      <c r="B22" s="8">
        <v>1698</v>
      </c>
      <c r="C22" s="9" t="s">
        <v>1678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15"/>
      <c r="O22" s="84"/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121" t="s">
        <v>739</v>
      </c>
      <c r="AA22" s="122"/>
      <c r="AB22" s="122"/>
      <c r="AC22" s="122"/>
      <c r="AD22" s="122"/>
      <c r="AE22" s="122"/>
      <c r="AF22" s="25" t="s">
        <v>733</v>
      </c>
      <c r="AG22" s="158">
        <v>0.7</v>
      </c>
      <c r="AH22" s="159"/>
      <c r="AI22" s="60" t="s">
        <v>1271</v>
      </c>
      <c r="AJ22" s="23"/>
      <c r="AK22" s="23"/>
      <c r="AL22" s="23"/>
      <c r="AM22" s="23"/>
      <c r="AN22" s="23"/>
      <c r="AO22" s="23"/>
      <c r="AP22" s="23"/>
      <c r="AQ22" s="23"/>
      <c r="AR22" s="23"/>
      <c r="AS22" s="25" t="s">
        <v>733</v>
      </c>
      <c r="AT22" s="158">
        <v>1</v>
      </c>
      <c r="AU22" s="159"/>
      <c r="AV22" s="102"/>
      <c r="AW22" s="103"/>
      <c r="AX22" s="103"/>
      <c r="AY22" s="104"/>
      <c r="AZ22" s="19">
        <f>ROUND(ROUND(ROUND(G9*AG22,0)*AT22,0)*(1+AX9),0)+(ROUND(ROUND(V21*AG22,0)*AT22,0))</f>
        <v>592</v>
      </c>
      <c r="BA22" s="41"/>
    </row>
    <row r="23" spans="1:53" s="20" customFormat="1" ht="17.100000000000001" customHeight="1" x14ac:dyDescent="0.15">
      <c r="A23" s="7">
        <v>11</v>
      </c>
      <c r="B23" s="8">
        <v>1699</v>
      </c>
      <c r="C23" s="9" t="s">
        <v>1679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15"/>
      <c r="O23" s="180" t="s">
        <v>211</v>
      </c>
      <c r="P23" s="177"/>
      <c r="Q23" s="177"/>
      <c r="R23" s="177"/>
      <c r="S23" s="177"/>
      <c r="T23" s="177"/>
      <c r="U23" s="177"/>
      <c r="V23" s="177"/>
      <c r="W23" s="177"/>
      <c r="X23" s="177"/>
      <c r="Y23" s="72"/>
      <c r="Z23" s="17"/>
      <c r="AA23" s="17"/>
      <c r="AB23" s="17"/>
      <c r="AC23" s="17"/>
      <c r="AD23" s="40"/>
      <c r="AE23" s="40"/>
      <c r="AF23" s="17"/>
      <c r="AG23" s="64"/>
      <c r="AH23" s="65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36"/>
      <c r="AT23" s="56"/>
      <c r="AU23" s="57"/>
      <c r="AV23" s="102"/>
      <c r="AW23" s="103"/>
      <c r="AX23" s="103"/>
      <c r="AY23" s="104"/>
      <c r="AZ23" s="19">
        <f>ROUND(ROUND(G9*(1+AX9),0)+V25,0)</f>
        <v>920</v>
      </c>
      <c r="BA23" s="41"/>
    </row>
    <row r="24" spans="1:53" s="20" customFormat="1" ht="17.100000000000001" customHeight="1" x14ac:dyDescent="0.15">
      <c r="A24" s="7">
        <v>11</v>
      </c>
      <c r="B24" s="8">
        <v>1700</v>
      </c>
      <c r="C24" s="9" t="s">
        <v>1680</v>
      </c>
      <c r="D24" s="76"/>
      <c r="E24" s="76"/>
      <c r="F24" s="76"/>
      <c r="G24" s="76"/>
      <c r="H24" s="79"/>
      <c r="I24" s="79"/>
      <c r="J24" s="79"/>
      <c r="K24" s="15"/>
      <c r="L24" s="15"/>
      <c r="M24" s="15"/>
      <c r="N24" s="15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68"/>
      <c r="Z24" s="22"/>
      <c r="AA24" s="23"/>
      <c r="AB24" s="23"/>
      <c r="AC24" s="23"/>
      <c r="AD24" s="43"/>
      <c r="AE24" s="43"/>
      <c r="AF24" s="38"/>
      <c r="AG24" s="38"/>
      <c r="AH24" s="83"/>
      <c r="AI24" s="60" t="s">
        <v>737</v>
      </c>
      <c r="AJ24" s="23"/>
      <c r="AK24" s="23"/>
      <c r="AL24" s="23"/>
      <c r="AM24" s="23"/>
      <c r="AN24" s="23"/>
      <c r="AO24" s="23"/>
      <c r="AP24" s="23"/>
      <c r="AQ24" s="23"/>
      <c r="AR24" s="23"/>
      <c r="AS24" s="25" t="s">
        <v>738</v>
      </c>
      <c r="AT24" s="158">
        <v>1</v>
      </c>
      <c r="AU24" s="159"/>
      <c r="AV24" s="102"/>
      <c r="AW24" s="103"/>
      <c r="AX24" s="103"/>
      <c r="AY24" s="104"/>
      <c r="AZ24" s="19">
        <f>ROUND(ROUND(G9*AT24,0)*(1+AX9),0)+(ROUND(V25*AT24,0))</f>
        <v>920</v>
      </c>
      <c r="BA24" s="41"/>
    </row>
    <row r="25" spans="1:53" s="20" customFormat="1" ht="17.100000000000001" customHeight="1" x14ac:dyDescent="0.15">
      <c r="A25" s="7">
        <v>11</v>
      </c>
      <c r="B25" s="8">
        <v>1701</v>
      </c>
      <c r="C25" s="9" t="s">
        <v>1681</v>
      </c>
      <c r="D25" s="76"/>
      <c r="E25" s="76"/>
      <c r="F25" s="76"/>
      <c r="G25" s="76"/>
      <c r="H25" s="79"/>
      <c r="I25" s="79"/>
      <c r="J25" s="79"/>
      <c r="K25" s="15"/>
      <c r="L25" s="15"/>
      <c r="M25" s="15"/>
      <c r="N25" s="15"/>
      <c r="O25" s="53"/>
      <c r="V25" s="176">
        <v>575</v>
      </c>
      <c r="W25" s="176"/>
      <c r="X25" s="15" t="s">
        <v>731</v>
      </c>
      <c r="Y25" s="15"/>
      <c r="Z25" s="119" t="s">
        <v>165</v>
      </c>
      <c r="AA25" s="120"/>
      <c r="AB25" s="120"/>
      <c r="AC25" s="120"/>
      <c r="AD25" s="120"/>
      <c r="AE25" s="120"/>
      <c r="AF25" s="15"/>
      <c r="AG25" s="27"/>
      <c r="AH25" s="6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36"/>
      <c r="AT25" s="56"/>
      <c r="AU25" s="57"/>
      <c r="AV25" s="102"/>
      <c r="AW25" s="103"/>
      <c r="AX25" s="103"/>
      <c r="AY25" s="104"/>
      <c r="AZ25" s="19">
        <f>ROUND(ROUND(G9*AG26,0)*(1+AX9),0)+(ROUND(V25*AG26,0))</f>
        <v>645</v>
      </c>
      <c r="BA25" s="41"/>
    </row>
    <row r="26" spans="1:53" s="20" customFormat="1" ht="17.100000000000001" customHeight="1" x14ac:dyDescent="0.15">
      <c r="A26" s="7">
        <v>11</v>
      </c>
      <c r="B26" s="8">
        <v>1702</v>
      </c>
      <c r="C26" s="9" t="s">
        <v>1682</v>
      </c>
      <c r="D26" s="76"/>
      <c r="E26" s="76"/>
      <c r="F26" s="76"/>
      <c r="G26" s="76"/>
      <c r="H26" s="79"/>
      <c r="I26" s="79"/>
      <c r="J26" s="79"/>
      <c r="K26" s="15"/>
      <c r="L26" s="15"/>
      <c r="M26" s="15"/>
      <c r="N26" s="15"/>
      <c r="O26" s="84"/>
      <c r="P26" s="81"/>
      <c r="Q26" s="81"/>
      <c r="R26" s="81"/>
      <c r="S26" s="81"/>
      <c r="T26" s="81"/>
      <c r="U26" s="81"/>
      <c r="V26" s="81"/>
      <c r="W26" s="81"/>
      <c r="X26" s="81"/>
      <c r="Y26" s="82"/>
      <c r="Z26" s="121" t="s">
        <v>739</v>
      </c>
      <c r="AA26" s="122"/>
      <c r="AB26" s="122"/>
      <c r="AC26" s="122"/>
      <c r="AD26" s="122"/>
      <c r="AE26" s="122"/>
      <c r="AF26" s="25" t="s">
        <v>733</v>
      </c>
      <c r="AG26" s="158">
        <v>0.7</v>
      </c>
      <c r="AH26" s="159"/>
      <c r="AI26" s="60" t="s">
        <v>1271</v>
      </c>
      <c r="AJ26" s="23"/>
      <c r="AK26" s="23"/>
      <c r="AL26" s="23"/>
      <c r="AM26" s="23"/>
      <c r="AN26" s="23"/>
      <c r="AO26" s="23"/>
      <c r="AP26" s="23"/>
      <c r="AQ26" s="23"/>
      <c r="AR26" s="23"/>
      <c r="AS26" s="25" t="s">
        <v>733</v>
      </c>
      <c r="AT26" s="158">
        <v>1</v>
      </c>
      <c r="AU26" s="159"/>
      <c r="AV26" s="102"/>
      <c r="AW26" s="103"/>
      <c r="AX26" s="103"/>
      <c r="AY26" s="104"/>
      <c r="AZ26" s="19">
        <f>ROUND(ROUND(ROUND(G9*AG26,0)*AT26,0)*(1+AX9),0)+(ROUND(ROUND(V25*AG26,0)*AT26,0))</f>
        <v>645</v>
      </c>
      <c r="BA26" s="41"/>
    </row>
    <row r="27" spans="1:53" s="20" customFormat="1" ht="17.100000000000001" customHeight="1" x14ac:dyDescent="0.15">
      <c r="A27" s="7">
        <v>11</v>
      </c>
      <c r="B27" s="8">
        <v>1703</v>
      </c>
      <c r="C27" s="9" t="s">
        <v>1684</v>
      </c>
      <c r="D27" s="160" t="s">
        <v>302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6"/>
      <c r="O27" s="180" t="s">
        <v>207</v>
      </c>
      <c r="P27" s="177"/>
      <c r="Q27" s="177"/>
      <c r="R27" s="177"/>
      <c r="S27" s="177"/>
      <c r="T27" s="177"/>
      <c r="U27" s="177"/>
      <c r="V27" s="177"/>
      <c r="W27" s="177"/>
      <c r="X27" s="177"/>
      <c r="Y27" s="72"/>
      <c r="Z27" s="17"/>
      <c r="AA27" s="17"/>
      <c r="AB27" s="17"/>
      <c r="AC27" s="17"/>
      <c r="AD27" s="40"/>
      <c r="AE27" s="40"/>
      <c r="AF27" s="17"/>
      <c r="AG27" s="64"/>
      <c r="AH27" s="65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36"/>
      <c r="AT27" s="56"/>
      <c r="AU27" s="57"/>
      <c r="AV27" s="102"/>
      <c r="AW27" s="103"/>
      <c r="AX27" s="103"/>
      <c r="AY27" s="104"/>
      <c r="AZ27" s="19">
        <f>ROUND(ROUND(G29*(1+AX9),0)+V29,0)</f>
        <v>780</v>
      </c>
      <c r="BA27" s="41"/>
    </row>
    <row r="28" spans="1:53" s="20" customFormat="1" ht="17.100000000000001" customHeight="1" x14ac:dyDescent="0.15">
      <c r="A28" s="7">
        <v>11</v>
      </c>
      <c r="B28" s="8">
        <v>1704</v>
      </c>
      <c r="C28" s="9" t="s">
        <v>1685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51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68"/>
      <c r="Z28" s="22"/>
      <c r="AA28" s="23"/>
      <c r="AB28" s="23"/>
      <c r="AC28" s="23"/>
      <c r="AD28" s="43"/>
      <c r="AE28" s="43"/>
      <c r="AF28" s="38"/>
      <c r="AG28" s="38"/>
      <c r="AH28" s="83"/>
      <c r="AI28" s="60" t="s">
        <v>737</v>
      </c>
      <c r="AJ28" s="23"/>
      <c r="AK28" s="23"/>
      <c r="AL28" s="23"/>
      <c r="AM28" s="23"/>
      <c r="AN28" s="23"/>
      <c r="AO28" s="23"/>
      <c r="AP28" s="23"/>
      <c r="AQ28" s="23"/>
      <c r="AR28" s="23"/>
      <c r="AS28" s="25" t="s">
        <v>738</v>
      </c>
      <c r="AT28" s="158">
        <v>1</v>
      </c>
      <c r="AU28" s="159"/>
      <c r="AV28" s="102"/>
      <c r="AW28" s="103"/>
      <c r="AX28" s="103"/>
      <c r="AY28" s="104"/>
      <c r="AZ28" s="19">
        <f>ROUND(ROUND(G29*AT28,0)*(1+AX9),0)+(ROUND(V29*AT28,0))</f>
        <v>780</v>
      </c>
      <c r="BA28" s="41"/>
    </row>
    <row r="29" spans="1:53" s="20" customFormat="1" ht="17.100000000000001" customHeight="1" x14ac:dyDescent="0.15">
      <c r="A29" s="7">
        <v>11</v>
      </c>
      <c r="B29" s="8">
        <v>1705</v>
      </c>
      <c r="C29" s="9" t="s">
        <v>1686</v>
      </c>
      <c r="D29" s="75"/>
      <c r="E29" s="76"/>
      <c r="G29" s="176">
        <v>400</v>
      </c>
      <c r="H29" s="176"/>
      <c r="I29" s="15" t="s">
        <v>731</v>
      </c>
      <c r="J29" s="15"/>
      <c r="K29" s="27"/>
      <c r="L29" s="37"/>
      <c r="M29" s="37"/>
      <c r="N29" s="51"/>
      <c r="V29" s="176">
        <v>180</v>
      </c>
      <c r="W29" s="176"/>
      <c r="X29" s="15" t="s">
        <v>731</v>
      </c>
      <c r="Y29" s="15"/>
      <c r="Z29" s="119" t="s">
        <v>165</v>
      </c>
      <c r="AA29" s="120"/>
      <c r="AB29" s="120"/>
      <c r="AC29" s="120"/>
      <c r="AD29" s="120"/>
      <c r="AE29" s="120"/>
      <c r="AF29" s="15"/>
      <c r="AG29" s="27"/>
      <c r="AH29" s="6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36"/>
      <c r="AT29" s="56"/>
      <c r="AU29" s="57"/>
      <c r="AV29" s="102"/>
      <c r="AW29" s="103"/>
      <c r="AX29" s="103"/>
      <c r="AY29" s="104"/>
      <c r="AZ29" s="19">
        <f>ROUND(ROUND(G29*AG30,0)*(1+AX9),0)+(ROUND(V29*AG30,0))</f>
        <v>546</v>
      </c>
      <c r="BA29" s="41"/>
    </row>
    <row r="30" spans="1:53" s="20" customFormat="1" ht="17.100000000000001" customHeight="1" x14ac:dyDescent="0.15">
      <c r="A30" s="7">
        <v>11</v>
      </c>
      <c r="B30" s="8">
        <v>1706</v>
      </c>
      <c r="C30" s="9" t="s">
        <v>517</v>
      </c>
      <c r="D30" s="75"/>
      <c r="E30" s="76"/>
      <c r="F30" s="76"/>
      <c r="M30" s="90"/>
      <c r="N30" s="2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2"/>
      <c r="Z30" s="121" t="s">
        <v>739</v>
      </c>
      <c r="AA30" s="122"/>
      <c r="AB30" s="122"/>
      <c r="AC30" s="122"/>
      <c r="AD30" s="122"/>
      <c r="AE30" s="122"/>
      <c r="AF30" s="25" t="s">
        <v>733</v>
      </c>
      <c r="AG30" s="158">
        <v>0.7</v>
      </c>
      <c r="AH30" s="159"/>
      <c r="AI30" s="60" t="s">
        <v>1271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5" t="s">
        <v>733</v>
      </c>
      <c r="AT30" s="158">
        <v>1</v>
      </c>
      <c r="AU30" s="159"/>
      <c r="AZ30" s="19">
        <f>ROUND(ROUND(ROUND(G29*AG30,0)*AT30,0)*(1+AX9),0)+(ROUND(ROUND(V29*AG30,0)*AT30,0))</f>
        <v>546</v>
      </c>
      <c r="BA30" s="41"/>
    </row>
    <row r="31" spans="1:53" s="20" customFormat="1" ht="17.100000000000001" customHeight="1" x14ac:dyDescent="0.15">
      <c r="A31" s="7">
        <v>11</v>
      </c>
      <c r="B31" s="8">
        <v>1707</v>
      </c>
      <c r="C31" s="9" t="s">
        <v>518</v>
      </c>
      <c r="D31" s="75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180" t="s">
        <v>208</v>
      </c>
      <c r="P31" s="177"/>
      <c r="Q31" s="177"/>
      <c r="R31" s="177"/>
      <c r="S31" s="177"/>
      <c r="T31" s="177"/>
      <c r="U31" s="177"/>
      <c r="V31" s="177"/>
      <c r="W31" s="177"/>
      <c r="X31" s="177"/>
      <c r="Y31" s="72"/>
      <c r="Z31" s="17"/>
      <c r="AA31" s="17"/>
      <c r="AB31" s="17"/>
      <c r="AC31" s="17"/>
      <c r="AD31" s="40"/>
      <c r="AE31" s="40"/>
      <c r="AF31" s="17"/>
      <c r="AG31" s="64"/>
      <c r="AH31" s="65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36"/>
      <c r="AT31" s="56"/>
      <c r="AU31" s="57"/>
      <c r="AZ31" s="19">
        <f>ROUND(ROUND(G29*(1+AX9),0)+V33,0)</f>
        <v>855</v>
      </c>
      <c r="BA31" s="41"/>
    </row>
    <row r="32" spans="1:53" s="20" customFormat="1" ht="17.100000000000001" customHeight="1" x14ac:dyDescent="0.15">
      <c r="A32" s="7">
        <v>11</v>
      </c>
      <c r="B32" s="8">
        <v>1708</v>
      </c>
      <c r="C32" s="9" t="s">
        <v>519</v>
      </c>
      <c r="D32" s="76"/>
      <c r="E32" s="76"/>
      <c r="F32" s="76"/>
      <c r="G32" s="76"/>
      <c r="H32" s="79"/>
      <c r="I32" s="79"/>
      <c r="J32" s="79"/>
      <c r="K32" s="15"/>
      <c r="L32" s="15"/>
      <c r="M32" s="15"/>
      <c r="N32" s="21"/>
      <c r="O32" s="178"/>
      <c r="P32" s="179"/>
      <c r="Q32" s="179"/>
      <c r="R32" s="179"/>
      <c r="S32" s="179"/>
      <c r="T32" s="179"/>
      <c r="U32" s="179"/>
      <c r="V32" s="179"/>
      <c r="W32" s="179"/>
      <c r="X32" s="179"/>
      <c r="Y32" s="68"/>
      <c r="Z32" s="22"/>
      <c r="AA32" s="23"/>
      <c r="AB32" s="23"/>
      <c r="AC32" s="23"/>
      <c r="AD32" s="43"/>
      <c r="AE32" s="43"/>
      <c r="AF32" s="38"/>
      <c r="AG32" s="38"/>
      <c r="AH32" s="83"/>
      <c r="AI32" s="60" t="s">
        <v>737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5" t="s">
        <v>738</v>
      </c>
      <c r="AT32" s="158">
        <v>1</v>
      </c>
      <c r="AU32" s="159"/>
      <c r="AZ32" s="19">
        <f>ROUND(ROUND(G29*AT32,0)*(1+AX9),0)+(ROUND(V33*AT32,0))</f>
        <v>855</v>
      </c>
      <c r="BA32" s="41"/>
    </row>
    <row r="33" spans="1:53" s="20" customFormat="1" ht="17.100000000000001" customHeight="1" x14ac:dyDescent="0.15">
      <c r="A33" s="7">
        <v>11</v>
      </c>
      <c r="B33" s="8">
        <v>1709</v>
      </c>
      <c r="C33" s="9" t="s">
        <v>520</v>
      </c>
      <c r="D33" s="76"/>
      <c r="E33" s="76"/>
      <c r="F33" s="76"/>
      <c r="G33" s="76"/>
      <c r="H33" s="79"/>
      <c r="I33" s="79"/>
      <c r="J33" s="79"/>
      <c r="K33" s="15"/>
      <c r="L33" s="15"/>
      <c r="M33" s="15"/>
      <c r="N33" s="21"/>
      <c r="V33" s="176">
        <v>255</v>
      </c>
      <c r="W33" s="176"/>
      <c r="X33" s="15" t="s">
        <v>731</v>
      </c>
      <c r="Y33" s="15"/>
      <c r="Z33" s="119" t="s">
        <v>165</v>
      </c>
      <c r="AA33" s="120"/>
      <c r="AB33" s="120"/>
      <c r="AC33" s="120"/>
      <c r="AD33" s="120"/>
      <c r="AE33" s="120"/>
      <c r="AF33" s="15"/>
      <c r="AG33" s="27"/>
      <c r="AH33" s="6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36"/>
      <c r="AT33" s="56"/>
      <c r="AU33" s="57"/>
      <c r="AZ33" s="19">
        <f>ROUND(ROUND(G29*AG34,0)*(1+AX9),0)+(ROUND(V33*AG34,0))</f>
        <v>599</v>
      </c>
      <c r="BA33" s="41"/>
    </row>
    <row r="34" spans="1:53" s="20" customFormat="1" ht="17.100000000000001" customHeight="1" x14ac:dyDescent="0.15">
      <c r="A34" s="7">
        <v>11</v>
      </c>
      <c r="B34" s="8">
        <v>1710</v>
      </c>
      <c r="C34" s="9" t="s">
        <v>521</v>
      </c>
      <c r="D34" s="76"/>
      <c r="E34" s="76"/>
      <c r="F34" s="76"/>
      <c r="G34" s="76"/>
      <c r="H34" s="79"/>
      <c r="I34" s="79"/>
      <c r="J34" s="79"/>
      <c r="K34" s="15"/>
      <c r="L34" s="15"/>
      <c r="M34" s="15"/>
      <c r="N34" s="2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  <c r="Z34" s="121" t="s">
        <v>739</v>
      </c>
      <c r="AA34" s="122"/>
      <c r="AB34" s="122"/>
      <c r="AC34" s="122"/>
      <c r="AD34" s="122"/>
      <c r="AE34" s="122"/>
      <c r="AF34" s="25" t="s">
        <v>733</v>
      </c>
      <c r="AG34" s="158">
        <v>0.7</v>
      </c>
      <c r="AH34" s="159"/>
      <c r="AI34" s="60" t="s">
        <v>1271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5" t="s">
        <v>733</v>
      </c>
      <c r="AT34" s="158">
        <v>1</v>
      </c>
      <c r="AU34" s="159"/>
      <c r="AZ34" s="19">
        <f>ROUND(ROUND(ROUND(G29*AG34,0)*AT34,0)*(1+AX9),0)+(ROUND(ROUND(V33*AG34,0)*AT34,0))</f>
        <v>599</v>
      </c>
      <c r="BA34" s="41"/>
    </row>
    <row r="35" spans="1:53" s="20" customFormat="1" ht="17.100000000000001" customHeight="1" x14ac:dyDescent="0.15">
      <c r="A35" s="7">
        <v>11</v>
      </c>
      <c r="B35" s="8">
        <v>1711</v>
      </c>
      <c r="C35" s="9" t="s">
        <v>522</v>
      </c>
      <c r="D35" s="76"/>
      <c r="E35" s="76"/>
      <c r="F35" s="76"/>
      <c r="G35" s="76"/>
      <c r="H35" s="79"/>
      <c r="I35" s="79"/>
      <c r="J35" s="79"/>
      <c r="K35" s="15"/>
      <c r="L35" s="15"/>
      <c r="M35" s="15"/>
      <c r="N35" s="15"/>
      <c r="O35" s="180" t="s">
        <v>209</v>
      </c>
      <c r="P35" s="177"/>
      <c r="Q35" s="177"/>
      <c r="R35" s="177"/>
      <c r="S35" s="177"/>
      <c r="T35" s="177"/>
      <c r="U35" s="177"/>
      <c r="V35" s="177"/>
      <c r="W35" s="177"/>
      <c r="X35" s="177"/>
      <c r="Y35" s="72"/>
      <c r="Z35" s="17"/>
      <c r="AA35" s="17"/>
      <c r="AB35" s="17"/>
      <c r="AC35" s="17"/>
      <c r="AD35" s="40"/>
      <c r="AE35" s="40"/>
      <c r="AF35" s="17"/>
      <c r="AG35" s="64"/>
      <c r="AH35" s="65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36"/>
      <c r="AT35" s="56"/>
      <c r="AU35" s="57"/>
      <c r="AZ35" s="19">
        <f>ROUND(ROUND(G29*(1+AX9),0)+V37,0)</f>
        <v>930</v>
      </c>
      <c r="BA35" s="41"/>
    </row>
    <row r="36" spans="1:53" s="20" customFormat="1" ht="17.100000000000001" customHeight="1" x14ac:dyDescent="0.15">
      <c r="A36" s="7">
        <v>11</v>
      </c>
      <c r="B36" s="8">
        <v>1712</v>
      </c>
      <c r="C36" s="9" t="s">
        <v>523</v>
      </c>
      <c r="D36" s="76"/>
      <c r="E36" s="76"/>
      <c r="F36" s="76"/>
      <c r="G36" s="76"/>
      <c r="H36" s="79"/>
      <c r="I36" s="79"/>
      <c r="J36" s="79"/>
      <c r="K36" s="15"/>
      <c r="L36" s="15"/>
      <c r="M36" s="15"/>
      <c r="N36" s="15"/>
      <c r="O36" s="178"/>
      <c r="P36" s="179"/>
      <c r="Q36" s="179"/>
      <c r="R36" s="179"/>
      <c r="S36" s="179"/>
      <c r="T36" s="179"/>
      <c r="U36" s="179"/>
      <c r="V36" s="179"/>
      <c r="W36" s="179"/>
      <c r="X36" s="179"/>
      <c r="Y36" s="68"/>
      <c r="Z36" s="22"/>
      <c r="AA36" s="23"/>
      <c r="AB36" s="23"/>
      <c r="AC36" s="23"/>
      <c r="AD36" s="43"/>
      <c r="AE36" s="43"/>
      <c r="AF36" s="38"/>
      <c r="AG36" s="38"/>
      <c r="AH36" s="83"/>
      <c r="AI36" s="60" t="s">
        <v>737</v>
      </c>
      <c r="AJ36" s="23"/>
      <c r="AK36" s="23"/>
      <c r="AL36" s="23"/>
      <c r="AM36" s="23"/>
      <c r="AN36" s="23"/>
      <c r="AO36" s="23"/>
      <c r="AP36" s="23"/>
      <c r="AQ36" s="23"/>
      <c r="AR36" s="23"/>
      <c r="AS36" s="25" t="s">
        <v>738</v>
      </c>
      <c r="AT36" s="158">
        <v>1</v>
      </c>
      <c r="AU36" s="159"/>
      <c r="AZ36" s="19">
        <f>ROUND(ROUND(G29*AT36,0)*(1+AX9),0)+(ROUND(V37*AT36,0))</f>
        <v>930</v>
      </c>
      <c r="BA36" s="41"/>
    </row>
    <row r="37" spans="1:53" s="20" customFormat="1" ht="17.100000000000001" customHeight="1" x14ac:dyDescent="0.15">
      <c r="A37" s="7">
        <v>11</v>
      </c>
      <c r="B37" s="8">
        <v>1713</v>
      </c>
      <c r="C37" s="9" t="s">
        <v>524</v>
      </c>
      <c r="D37" s="76"/>
      <c r="E37" s="76"/>
      <c r="F37" s="76"/>
      <c r="G37" s="76"/>
      <c r="H37" s="79"/>
      <c r="I37" s="79"/>
      <c r="J37" s="79"/>
      <c r="K37" s="15"/>
      <c r="L37" s="15"/>
      <c r="M37" s="15"/>
      <c r="N37" s="15"/>
      <c r="O37" s="53"/>
      <c r="V37" s="176">
        <v>330</v>
      </c>
      <c r="W37" s="176"/>
      <c r="X37" s="15" t="s">
        <v>731</v>
      </c>
      <c r="Y37" s="15"/>
      <c r="Z37" s="119" t="s">
        <v>165</v>
      </c>
      <c r="AA37" s="120"/>
      <c r="AB37" s="120"/>
      <c r="AC37" s="120"/>
      <c r="AD37" s="120"/>
      <c r="AE37" s="120"/>
      <c r="AF37" s="15"/>
      <c r="AG37" s="27"/>
      <c r="AH37" s="6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36"/>
      <c r="AT37" s="56"/>
      <c r="AU37" s="57"/>
      <c r="AV37" s="102"/>
      <c r="AW37" s="103"/>
      <c r="AX37" s="103"/>
      <c r="AY37" s="104"/>
      <c r="AZ37" s="19">
        <f>ROUND(ROUND(G29*AG38,0)*(1+AX9),0)+(ROUND(V37*AG38,0))</f>
        <v>651</v>
      </c>
      <c r="BA37" s="41"/>
    </row>
    <row r="38" spans="1:53" s="20" customFormat="1" ht="17.100000000000001" customHeight="1" x14ac:dyDescent="0.15">
      <c r="A38" s="7">
        <v>11</v>
      </c>
      <c r="B38" s="8">
        <v>1714</v>
      </c>
      <c r="C38" s="9" t="s">
        <v>525</v>
      </c>
      <c r="D38" s="76"/>
      <c r="E38" s="76"/>
      <c r="F38" s="76"/>
      <c r="G38" s="76"/>
      <c r="H38" s="79"/>
      <c r="I38" s="79"/>
      <c r="J38" s="79"/>
      <c r="K38" s="15"/>
      <c r="L38" s="15"/>
      <c r="M38" s="15"/>
      <c r="N38" s="15"/>
      <c r="O38" s="84"/>
      <c r="P38" s="81"/>
      <c r="Q38" s="81"/>
      <c r="R38" s="81"/>
      <c r="S38" s="81"/>
      <c r="T38" s="81"/>
      <c r="U38" s="81"/>
      <c r="V38" s="81"/>
      <c r="W38" s="81"/>
      <c r="X38" s="81"/>
      <c r="Y38" s="82"/>
      <c r="Z38" s="121" t="s">
        <v>739</v>
      </c>
      <c r="AA38" s="122"/>
      <c r="AB38" s="122"/>
      <c r="AC38" s="122"/>
      <c r="AD38" s="122"/>
      <c r="AE38" s="122"/>
      <c r="AF38" s="25" t="s">
        <v>733</v>
      </c>
      <c r="AG38" s="158">
        <v>0.7</v>
      </c>
      <c r="AH38" s="159"/>
      <c r="AI38" s="60" t="s">
        <v>1271</v>
      </c>
      <c r="AJ38" s="23"/>
      <c r="AK38" s="23"/>
      <c r="AL38" s="23"/>
      <c r="AM38" s="23"/>
      <c r="AN38" s="23"/>
      <c r="AO38" s="23"/>
      <c r="AP38" s="23"/>
      <c r="AQ38" s="23"/>
      <c r="AR38" s="23"/>
      <c r="AS38" s="25" t="s">
        <v>733</v>
      </c>
      <c r="AT38" s="158">
        <v>1</v>
      </c>
      <c r="AU38" s="159"/>
      <c r="AV38" s="102"/>
      <c r="AW38" s="103"/>
      <c r="AX38" s="103"/>
      <c r="AY38" s="104"/>
      <c r="AZ38" s="19">
        <f>ROUND(ROUND(ROUND(G29*AG38,0)*AT38,0)*(1+AX9),0)+(ROUND(ROUND(V37*AG38,0)*AT38,0))</f>
        <v>651</v>
      </c>
      <c r="BA38" s="41"/>
    </row>
    <row r="39" spans="1:53" s="20" customFormat="1" ht="17.100000000000001" customHeight="1" x14ac:dyDescent="0.15">
      <c r="A39" s="7">
        <v>11</v>
      </c>
      <c r="B39" s="8">
        <v>1715</v>
      </c>
      <c r="C39" s="9" t="s">
        <v>526</v>
      </c>
      <c r="D39" s="76"/>
      <c r="E39" s="76"/>
      <c r="F39" s="76"/>
      <c r="G39" s="76"/>
      <c r="H39" s="79"/>
      <c r="I39" s="79"/>
      <c r="J39" s="79"/>
      <c r="K39" s="15"/>
      <c r="L39" s="15"/>
      <c r="M39" s="15"/>
      <c r="N39" s="15"/>
      <c r="O39" s="180" t="s">
        <v>210</v>
      </c>
      <c r="P39" s="177"/>
      <c r="Q39" s="177"/>
      <c r="R39" s="177"/>
      <c r="S39" s="177"/>
      <c r="T39" s="177"/>
      <c r="U39" s="177"/>
      <c r="V39" s="177"/>
      <c r="W39" s="177"/>
      <c r="X39" s="177"/>
      <c r="Y39" s="72"/>
      <c r="Z39" s="17"/>
      <c r="AA39" s="17"/>
      <c r="AB39" s="17"/>
      <c r="AC39" s="17"/>
      <c r="AD39" s="40"/>
      <c r="AE39" s="40"/>
      <c r="AF39" s="17"/>
      <c r="AG39" s="64"/>
      <c r="AH39" s="65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6"/>
      <c r="AT39" s="56"/>
      <c r="AU39" s="57"/>
      <c r="AV39" s="102"/>
      <c r="AW39" s="103"/>
      <c r="AX39" s="103"/>
      <c r="AY39" s="104"/>
      <c r="AZ39" s="19">
        <f>ROUND(ROUND(G29*(1+AX9),0)+V41,0)</f>
        <v>1005</v>
      </c>
      <c r="BA39" s="41"/>
    </row>
    <row r="40" spans="1:53" s="20" customFormat="1" ht="17.100000000000001" customHeight="1" x14ac:dyDescent="0.15">
      <c r="A40" s="7">
        <v>11</v>
      </c>
      <c r="B40" s="8">
        <v>1716</v>
      </c>
      <c r="C40" s="9" t="s">
        <v>285</v>
      </c>
      <c r="D40" s="76"/>
      <c r="E40" s="76"/>
      <c r="F40" s="76"/>
      <c r="G40" s="76"/>
      <c r="H40" s="79"/>
      <c r="I40" s="79"/>
      <c r="J40" s="79"/>
      <c r="K40" s="15"/>
      <c r="L40" s="15"/>
      <c r="M40" s="15"/>
      <c r="N40" s="15"/>
      <c r="O40" s="178"/>
      <c r="P40" s="179"/>
      <c r="Q40" s="179"/>
      <c r="R40" s="179"/>
      <c r="S40" s="179"/>
      <c r="T40" s="179"/>
      <c r="U40" s="179"/>
      <c r="V40" s="179"/>
      <c r="W40" s="179"/>
      <c r="X40" s="179"/>
      <c r="Y40" s="68"/>
      <c r="Z40" s="22"/>
      <c r="AA40" s="23"/>
      <c r="AB40" s="23"/>
      <c r="AC40" s="23"/>
      <c r="AD40" s="43"/>
      <c r="AE40" s="43"/>
      <c r="AF40" s="38"/>
      <c r="AG40" s="38"/>
      <c r="AH40" s="83"/>
      <c r="AI40" s="60" t="s">
        <v>737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5" t="s">
        <v>738</v>
      </c>
      <c r="AT40" s="158">
        <v>1</v>
      </c>
      <c r="AU40" s="159"/>
      <c r="AV40" s="102"/>
      <c r="AW40" s="103"/>
      <c r="AX40" s="103"/>
      <c r="AY40" s="104"/>
      <c r="AZ40" s="19">
        <f>ROUND(ROUND(G29*AT40,0)*(1+AX9),0)+(ROUND(V41*AT40,0))</f>
        <v>1005</v>
      </c>
      <c r="BA40" s="41"/>
    </row>
    <row r="41" spans="1:53" s="20" customFormat="1" ht="17.100000000000001" customHeight="1" x14ac:dyDescent="0.15">
      <c r="A41" s="7">
        <v>11</v>
      </c>
      <c r="B41" s="8">
        <v>1717</v>
      </c>
      <c r="C41" s="9" t="s">
        <v>286</v>
      </c>
      <c r="D41" s="76"/>
      <c r="E41" s="76"/>
      <c r="F41" s="76"/>
      <c r="G41" s="76"/>
      <c r="H41" s="79"/>
      <c r="I41" s="79"/>
      <c r="J41" s="79"/>
      <c r="K41" s="15"/>
      <c r="L41" s="15"/>
      <c r="M41" s="15"/>
      <c r="N41" s="15"/>
      <c r="O41" s="53"/>
      <c r="V41" s="176">
        <v>405</v>
      </c>
      <c r="W41" s="176"/>
      <c r="X41" s="15" t="s">
        <v>731</v>
      </c>
      <c r="Y41" s="15"/>
      <c r="Z41" s="119" t="s">
        <v>165</v>
      </c>
      <c r="AA41" s="120"/>
      <c r="AB41" s="120"/>
      <c r="AC41" s="120"/>
      <c r="AD41" s="120"/>
      <c r="AE41" s="120"/>
      <c r="AF41" s="15"/>
      <c r="AG41" s="27"/>
      <c r="AH41" s="67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6"/>
      <c r="AT41" s="56"/>
      <c r="AU41" s="57"/>
      <c r="AV41" s="102"/>
      <c r="AW41" s="103"/>
      <c r="AX41" s="103"/>
      <c r="AY41" s="104"/>
      <c r="AZ41" s="19">
        <f>ROUND(ROUND(G29*AG42,0)*(1+AX9),0)+(ROUND(V41*AG42,0))</f>
        <v>704</v>
      </c>
      <c r="BA41" s="41"/>
    </row>
    <row r="42" spans="1:53" s="20" customFormat="1" ht="17.100000000000001" customHeight="1" x14ac:dyDescent="0.15">
      <c r="A42" s="7">
        <v>11</v>
      </c>
      <c r="B42" s="8">
        <v>1718</v>
      </c>
      <c r="C42" s="9" t="s">
        <v>882</v>
      </c>
      <c r="D42" s="77"/>
      <c r="E42" s="78"/>
      <c r="F42" s="78"/>
      <c r="G42" s="78"/>
      <c r="H42" s="80"/>
      <c r="I42" s="80"/>
      <c r="J42" s="80"/>
      <c r="K42" s="23"/>
      <c r="L42" s="23"/>
      <c r="M42" s="23"/>
      <c r="N42" s="24"/>
      <c r="O42" s="84"/>
      <c r="P42" s="81"/>
      <c r="Q42" s="81"/>
      <c r="R42" s="81"/>
      <c r="S42" s="81"/>
      <c r="T42" s="81"/>
      <c r="U42" s="81"/>
      <c r="V42" s="81"/>
      <c r="W42" s="81"/>
      <c r="X42" s="81"/>
      <c r="Y42" s="82"/>
      <c r="Z42" s="121" t="s">
        <v>739</v>
      </c>
      <c r="AA42" s="122"/>
      <c r="AB42" s="122"/>
      <c r="AC42" s="122"/>
      <c r="AD42" s="122"/>
      <c r="AE42" s="122"/>
      <c r="AF42" s="25" t="s">
        <v>733</v>
      </c>
      <c r="AG42" s="158">
        <v>0.7</v>
      </c>
      <c r="AH42" s="159"/>
      <c r="AI42" s="60" t="s">
        <v>1271</v>
      </c>
      <c r="AJ42" s="23"/>
      <c r="AK42" s="23"/>
      <c r="AL42" s="23"/>
      <c r="AM42" s="23"/>
      <c r="AN42" s="23"/>
      <c r="AO42" s="23"/>
      <c r="AP42" s="23"/>
      <c r="AQ42" s="23"/>
      <c r="AR42" s="23"/>
      <c r="AS42" s="25" t="s">
        <v>733</v>
      </c>
      <c r="AT42" s="158">
        <v>1</v>
      </c>
      <c r="AU42" s="159"/>
      <c r="AV42" s="102"/>
      <c r="AW42" s="103"/>
      <c r="AX42" s="103"/>
      <c r="AY42" s="104"/>
      <c r="AZ42" s="19">
        <f>ROUND(ROUND(ROUND(G29*AG42,0)*AT42,0)*(1+AX9),0)+(ROUND(ROUND(V41*AG42,0)*AT42,0))</f>
        <v>704</v>
      </c>
      <c r="BA42" s="41"/>
    </row>
    <row r="43" spans="1:53" s="20" customFormat="1" ht="17.100000000000001" customHeight="1" x14ac:dyDescent="0.15">
      <c r="A43" s="7">
        <v>11</v>
      </c>
      <c r="B43" s="8">
        <v>1719</v>
      </c>
      <c r="C43" s="9" t="s">
        <v>883</v>
      </c>
      <c r="D43" s="160" t="s">
        <v>303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6"/>
      <c r="O43" s="180" t="s">
        <v>207</v>
      </c>
      <c r="P43" s="177"/>
      <c r="Q43" s="177"/>
      <c r="R43" s="177"/>
      <c r="S43" s="177"/>
      <c r="T43" s="177"/>
      <c r="U43" s="177"/>
      <c r="V43" s="177"/>
      <c r="W43" s="177"/>
      <c r="X43" s="177"/>
      <c r="Y43" s="72"/>
      <c r="Z43" s="17"/>
      <c r="AA43" s="17"/>
      <c r="AB43" s="17"/>
      <c r="AC43" s="17"/>
      <c r="AD43" s="40"/>
      <c r="AE43" s="40"/>
      <c r="AF43" s="17"/>
      <c r="AG43" s="64"/>
      <c r="AH43" s="65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56"/>
      <c r="AU43" s="57"/>
      <c r="AV43" s="102"/>
      <c r="AW43" s="103"/>
      <c r="AX43" s="103"/>
      <c r="AY43" s="104"/>
      <c r="AZ43" s="19">
        <f>ROUND(ROUND(G45*(1+AX9),0)+V45,0)</f>
        <v>945</v>
      </c>
      <c r="BA43" s="41"/>
    </row>
    <row r="44" spans="1:53" s="20" customFormat="1" ht="17.100000000000001" customHeight="1" x14ac:dyDescent="0.15">
      <c r="A44" s="7">
        <v>11</v>
      </c>
      <c r="B44" s="8">
        <v>1720</v>
      </c>
      <c r="C44" s="9" t="s">
        <v>884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51"/>
      <c r="O44" s="178"/>
      <c r="P44" s="179"/>
      <c r="Q44" s="179"/>
      <c r="R44" s="179"/>
      <c r="S44" s="179"/>
      <c r="T44" s="179"/>
      <c r="U44" s="179"/>
      <c r="V44" s="179"/>
      <c r="W44" s="179"/>
      <c r="X44" s="179"/>
      <c r="Y44" s="68"/>
      <c r="Z44" s="22"/>
      <c r="AA44" s="23"/>
      <c r="AB44" s="23"/>
      <c r="AC44" s="23"/>
      <c r="AD44" s="43"/>
      <c r="AE44" s="43"/>
      <c r="AF44" s="38"/>
      <c r="AG44" s="38"/>
      <c r="AH44" s="83"/>
      <c r="AI44" s="60" t="s">
        <v>737</v>
      </c>
      <c r="AJ44" s="23"/>
      <c r="AK44" s="23"/>
      <c r="AL44" s="23"/>
      <c r="AM44" s="23"/>
      <c r="AN44" s="23"/>
      <c r="AO44" s="23"/>
      <c r="AP44" s="23"/>
      <c r="AQ44" s="23"/>
      <c r="AR44" s="23"/>
      <c r="AS44" s="25" t="s">
        <v>738</v>
      </c>
      <c r="AT44" s="158">
        <v>1</v>
      </c>
      <c r="AU44" s="159"/>
      <c r="AV44" s="102"/>
      <c r="AW44" s="103"/>
      <c r="AX44" s="103"/>
      <c r="AY44" s="104"/>
      <c r="AZ44" s="19">
        <f>ROUND(ROUND(G45*AT44,0)*(1+AX9),0)+(ROUND(V45*AT44,0))</f>
        <v>945</v>
      </c>
      <c r="BA44" s="41"/>
    </row>
    <row r="45" spans="1:53" s="20" customFormat="1" ht="17.100000000000001" customHeight="1" x14ac:dyDescent="0.15">
      <c r="A45" s="7">
        <v>11</v>
      </c>
      <c r="B45" s="8">
        <v>1721</v>
      </c>
      <c r="C45" s="9" t="s">
        <v>885</v>
      </c>
      <c r="D45" s="75"/>
      <c r="E45" s="76"/>
      <c r="G45" s="176">
        <v>580</v>
      </c>
      <c r="H45" s="176"/>
      <c r="I45" s="15" t="s">
        <v>731</v>
      </c>
      <c r="J45" s="15"/>
      <c r="K45" s="27"/>
      <c r="L45" s="37"/>
      <c r="M45" s="37"/>
      <c r="N45" s="51"/>
      <c r="V45" s="176">
        <v>75</v>
      </c>
      <c r="W45" s="176"/>
      <c r="X45" s="15" t="s">
        <v>731</v>
      </c>
      <c r="Y45" s="15"/>
      <c r="Z45" s="119" t="s">
        <v>165</v>
      </c>
      <c r="AA45" s="120"/>
      <c r="AB45" s="120"/>
      <c r="AC45" s="120"/>
      <c r="AD45" s="120"/>
      <c r="AE45" s="120"/>
      <c r="AF45" s="15"/>
      <c r="AG45" s="27"/>
      <c r="AH45" s="67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36"/>
      <c r="AT45" s="56"/>
      <c r="AU45" s="57"/>
      <c r="AV45" s="102"/>
      <c r="AW45" s="103"/>
      <c r="AX45" s="103"/>
      <c r="AY45" s="104"/>
      <c r="AZ45" s="19">
        <f>ROUND(ROUND(G45*AG46,0)*(1+AX9),0)+(ROUND(V45*AG46,0))</f>
        <v>662</v>
      </c>
      <c r="BA45" s="41"/>
    </row>
    <row r="46" spans="1:53" s="20" customFormat="1" ht="17.100000000000001" customHeight="1" x14ac:dyDescent="0.15">
      <c r="A46" s="7">
        <v>11</v>
      </c>
      <c r="B46" s="8">
        <v>1722</v>
      </c>
      <c r="C46" s="9" t="s">
        <v>886</v>
      </c>
      <c r="D46" s="75"/>
      <c r="E46" s="76"/>
      <c r="F46" s="76"/>
      <c r="M46" s="90"/>
      <c r="N46" s="2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  <c r="Z46" s="121" t="s">
        <v>739</v>
      </c>
      <c r="AA46" s="122"/>
      <c r="AB46" s="122"/>
      <c r="AC46" s="122"/>
      <c r="AD46" s="122"/>
      <c r="AE46" s="122"/>
      <c r="AF46" s="25" t="s">
        <v>733</v>
      </c>
      <c r="AG46" s="158">
        <v>0.7</v>
      </c>
      <c r="AH46" s="159"/>
      <c r="AI46" s="60" t="s">
        <v>1271</v>
      </c>
      <c r="AJ46" s="23"/>
      <c r="AK46" s="23"/>
      <c r="AL46" s="23"/>
      <c r="AM46" s="23"/>
      <c r="AN46" s="23"/>
      <c r="AO46" s="23"/>
      <c r="AP46" s="23"/>
      <c r="AQ46" s="23"/>
      <c r="AR46" s="23"/>
      <c r="AS46" s="25" t="s">
        <v>733</v>
      </c>
      <c r="AT46" s="158">
        <v>1</v>
      </c>
      <c r="AU46" s="159"/>
      <c r="AV46" s="102"/>
      <c r="AW46" s="103"/>
      <c r="AX46" s="103"/>
      <c r="AY46" s="104"/>
      <c r="AZ46" s="19">
        <f>ROUND(ROUND(ROUND(G45*AG46,0)*AT46,0)*(1+AX9),0)+(ROUND(ROUND(V45*AG46,0)*AT46,0))</f>
        <v>662</v>
      </c>
      <c r="BA46" s="41"/>
    </row>
    <row r="47" spans="1:53" s="20" customFormat="1" ht="17.100000000000001" customHeight="1" x14ac:dyDescent="0.15">
      <c r="A47" s="7">
        <v>11</v>
      </c>
      <c r="B47" s="8">
        <v>1723</v>
      </c>
      <c r="C47" s="9" t="s">
        <v>887</v>
      </c>
      <c r="D47" s="75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80" t="s">
        <v>208</v>
      </c>
      <c r="P47" s="177"/>
      <c r="Q47" s="177"/>
      <c r="R47" s="177"/>
      <c r="S47" s="177"/>
      <c r="T47" s="177"/>
      <c r="U47" s="177"/>
      <c r="V47" s="177"/>
      <c r="W47" s="177"/>
      <c r="X47" s="177"/>
      <c r="Y47" s="72"/>
      <c r="Z47" s="17"/>
      <c r="AA47" s="17"/>
      <c r="AB47" s="17"/>
      <c r="AC47" s="17"/>
      <c r="AD47" s="40"/>
      <c r="AE47" s="40"/>
      <c r="AF47" s="17"/>
      <c r="AG47" s="64"/>
      <c r="AH47" s="65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36"/>
      <c r="AT47" s="56"/>
      <c r="AU47" s="57"/>
      <c r="AV47" s="102"/>
      <c r="AW47" s="103"/>
      <c r="AX47" s="103"/>
      <c r="AY47" s="104"/>
      <c r="AZ47" s="19">
        <f>ROUND(ROUND(G45*(1+AX9),0)+V49,0)</f>
        <v>1020</v>
      </c>
      <c r="BA47" s="41"/>
    </row>
    <row r="48" spans="1:53" s="20" customFormat="1" ht="17.100000000000001" customHeight="1" x14ac:dyDescent="0.15">
      <c r="A48" s="7">
        <v>11</v>
      </c>
      <c r="B48" s="8">
        <v>1724</v>
      </c>
      <c r="C48" s="9" t="s">
        <v>888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O48" s="178"/>
      <c r="P48" s="179"/>
      <c r="Q48" s="179"/>
      <c r="R48" s="179"/>
      <c r="S48" s="179"/>
      <c r="T48" s="179"/>
      <c r="U48" s="179"/>
      <c r="V48" s="179"/>
      <c r="W48" s="179"/>
      <c r="X48" s="179"/>
      <c r="Y48" s="68"/>
      <c r="Z48" s="22"/>
      <c r="AA48" s="23"/>
      <c r="AB48" s="23"/>
      <c r="AC48" s="23"/>
      <c r="AD48" s="43"/>
      <c r="AE48" s="43"/>
      <c r="AF48" s="38"/>
      <c r="AG48" s="38"/>
      <c r="AH48" s="83"/>
      <c r="AI48" s="60" t="s">
        <v>737</v>
      </c>
      <c r="AJ48" s="23"/>
      <c r="AK48" s="23"/>
      <c r="AL48" s="23"/>
      <c r="AM48" s="23"/>
      <c r="AN48" s="23"/>
      <c r="AO48" s="23"/>
      <c r="AP48" s="23"/>
      <c r="AQ48" s="23"/>
      <c r="AR48" s="23"/>
      <c r="AS48" s="25" t="s">
        <v>738</v>
      </c>
      <c r="AT48" s="158">
        <v>1</v>
      </c>
      <c r="AU48" s="159"/>
      <c r="AV48" s="102"/>
      <c r="AW48" s="103"/>
      <c r="AX48" s="103"/>
      <c r="AY48" s="104"/>
      <c r="AZ48" s="19">
        <f>ROUND(ROUND(G45*AT48,0)*(1+AX9),0)+(ROUND(V49*AT48,0))</f>
        <v>1020</v>
      </c>
      <c r="BA48" s="41"/>
    </row>
    <row r="49" spans="1:53" s="20" customFormat="1" ht="17.100000000000001" customHeight="1" x14ac:dyDescent="0.15">
      <c r="A49" s="7">
        <v>11</v>
      </c>
      <c r="B49" s="8">
        <v>1725</v>
      </c>
      <c r="C49" s="9" t="s">
        <v>889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V49" s="176">
        <v>150</v>
      </c>
      <c r="W49" s="176"/>
      <c r="X49" s="15" t="s">
        <v>731</v>
      </c>
      <c r="Y49" s="15"/>
      <c r="Z49" s="119" t="s">
        <v>165</v>
      </c>
      <c r="AA49" s="120"/>
      <c r="AB49" s="120"/>
      <c r="AC49" s="120"/>
      <c r="AD49" s="120"/>
      <c r="AE49" s="120"/>
      <c r="AF49" s="15"/>
      <c r="AG49" s="27"/>
      <c r="AH49" s="67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36"/>
      <c r="AT49" s="56"/>
      <c r="AU49" s="57"/>
      <c r="AV49" s="102"/>
      <c r="AW49" s="103"/>
      <c r="AX49" s="103"/>
      <c r="AY49" s="104"/>
      <c r="AZ49" s="19">
        <f>ROUND(ROUND(G45*AG50,0)*(1+AX9),0)+(ROUND(V49*AG50,0))</f>
        <v>714</v>
      </c>
      <c r="BA49" s="41"/>
    </row>
    <row r="50" spans="1:53" s="20" customFormat="1" ht="17.100000000000001" customHeight="1" x14ac:dyDescent="0.15">
      <c r="A50" s="7">
        <v>11</v>
      </c>
      <c r="B50" s="8">
        <v>1726</v>
      </c>
      <c r="C50" s="9" t="s">
        <v>890</v>
      </c>
      <c r="D50" s="76"/>
      <c r="E50" s="76"/>
      <c r="F50" s="76"/>
      <c r="G50" s="76"/>
      <c r="H50" s="79"/>
      <c r="I50" s="79"/>
      <c r="J50" s="79"/>
      <c r="K50" s="15"/>
      <c r="L50" s="15"/>
      <c r="M50" s="15"/>
      <c r="N50" s="2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2"/>
      <c r="Z50" s="121" t="s">
        <v>739</v>
      </c>
      <c r="AA50" s="122"/>
      <c r="AB50" s="122"/>
      <c r="AC50" s="122"/>
      <c r="AD50" s="122"/>
      <c r="AE50" s="122"/>
      <c r="AF50" s="25" t="s">
        <v>733</v>
      </c>
      <c r="AG50" s="158">
        <v>0.7</v>
      </c>
      <c r="AH50" s="159"/>
      <c r="AI50" s="60" t="s">
        <v>1271</v>
      </c>
      <c r="AJ50" s="23"/>
      <c r="AK50" s="23"/>
      <c r="AL50" s="23"/>
      <c r="AM50" s="23"/>
      <c r="AN50" s="23"/>
      <c r="AO50" s="23"/>
      <c r="AP50" s="23"/>
      <c r="AQ50" s="23"/>
      <c r="AR50" s="23"/>
      <c r="AS50" s="25" t="s">
        <v>733</v>
      </c>
      <c r="AT50" s="158">
        <v>1</v>
      </c>
      <c r="AU50" s="159"/>
      <c r="AV50" s="102"/>
      <c r="AW50" s="103"/>
      <c r="AX50" s="103"/>
      <c r="AY50" s="104"/>
      <c r="AZ50" s="19">
        <f>ROUND(ROUND(ROUND(G45*AG50,0)*AT50,0)*(1+AX9),0)+(ROUND(ROUND(V49*AG50,0)*AT50,0))</f>
        <v>714</v>
      </c>
      <c r="BA50" s="41"/>
    </row>
    <row r="51" spans="1:53" s="20" customFormat="1" ht="17.100000000000001" customHeight="1" x14ac:dyDescent="0.15">
      <c r="A51" s="7">
        <v>11</v>
      </c>
      <c r="B51" s="8">
        <v>1727</v>
      </c>
      <c r="C51" s="9" t="s">
        <v>349</v>
      </c>
      <c r="D51" s="76"/>
      <c r="E51" s="76"/>
      <c r="F51" s="76"/>
      <c r="G51" s="76"/>
      <c r="H51" s="79"/>
      <c r="I51" s="79"/>
      <c r="J51" s="79"/>
      <c r="K51" s="15"/>
      <c r="L51" s="15"/>
      <c r="M51" s="15"/>
      <c r="N51" s="15"/>
      <c r="O51" s="180" t="s">
        <v>209</v>
      </c>
      <c r="P51" s="177"/>
      <c r="Q51" s="177"/>
      <c r="R51" s="177"/>
      <c r="S51" s="177"/>
      <c r="T51" s="177"/>
      <c r="U51" s="177"/>
      <c r="V51" s="177"/>
      <c r="W51" s="177"/>
      <c r="X51" s="177"/>
      <c r="Y51" s="72"/>
      <c r="Z51" s="17"/>
      <c r="AA51" s="17"/>
      <c r="AB51" s="17"/>
      <c r="AC51" s="17"/>
      <c r="AD51" s="40"/>
      <c r="AE51" s="40"/>
      <c r="AF51" s="17"/>
      <c r="AG51" s="64"/>
      <c r="AH51" s="65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36"/>
      <c r="AT51" s="56"/>
      <c r="AU51" s="57"/>
      <c r="AV51" s="102"/>
      <c r="AW51" s="103"/>
      <c r="AX51" s="103"/>
      <c r="AY51" s="104"/>
      <c r="AZ51" s="19">
        <f>ROUND(ROUND(G45*(1+AX9),0)+V53,0)</f>
        <v>1095</v>
      </c>
      <c r="BA51" s="41"/>
    </row>
    <row r="52" spans="1:53" s="20" customFormat="1" ht="17.100000000000001" customHeight="1" x14ac:dyDescent="0.15">
      <c r="A52" s="7">
        <v>11</v>
      </c>
      <c r="B52" s="8">
        <v>1728</v>
      </c>
      <c r="C52" s="9" t="s">
        <v>350</v>
      </c>
      <c r="D52" s="76"/>
      <c r="E52" s="76"/>
      <c r="F52" s="76"/>
      <c r="G52" s="76"/>
      <c r="H52" s="79"/>
      <c r="I52" s="79"/>
      <c r="J52" s="79"/>
      <c r="K52" s="15"/>
      <c r="L52" s="15"/>
      <c r="M52" s="15"/>
      <c r="N52" s="15"/>
      <c r="O52" s="178"/>
      <c r="P52" s="179"/>
      <c r="Q52" s="179"/>
      <c r="R52" s="179"/>
      <c r="S52" s="179"/>
      <c r="T52" s="179"/>
      <c r="U52" s="179"/>
      <c r="V52" s="179"/>
      <c r="W52" s="179"/>
      <c r="X52" s="179"/>
      <c r="Y52" s="68"/>
      <c r="Z52" s="22"/>
      <c r="AA52" s="23"/>
      <c r="AB52" s="23"/>
      <c r="AC52" s="23"/>
      <c r="AD52" s="43"/>
      <c r="AE52" s="43"/>
      <c r="AF52" s="38"/>
      <c r="AG52" s="38"/>
      <c r="AH52" s="83"/>
      <c r="AI52" s="60" t="s">
        <v>737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5" t="s">
        <v>738</v>
      </c>
      <c r="AT52" s="158">
        <v>1</v>
      </c>
      <c r="AU52" s="159"/>
      <c r="AV52" s="102"/>
      <c r="AW52" s="103"/>
      <c r="AX52" s="103"/>
      <c r="AY52" s="104"/>
      <c r="AZ52" s="19">
        <f>ROUND(ROUND(G45*AT52,0)*(1+AX9),0)+(ROUND(V53*AT52,0))</f>
        <v>1095</v>
      </c>
      <c r="BA52" s="41"/>
    </row>
    <row r="53" spans="1:53" s="20" customFormat="1" ht="17.100000000000001" customHeight="1" x14ac:dyDescent="0.15">
      <c r="A53" s="7">
        <v>11</v>
      </c>
      <c r="B53" s="8">
        <v>1729</v>
      </c>
      <c r="C53" s="9" t="s">
        <v>351</v>
      </c>
      <c r="D53" s="76"/>
      <c r="E53" s="76"/>
      <c r="F53" s="76"/>
      <c r="G53" s="76"/>
      <c r="H53" s="79"/>
      <c r="I53" s="79"/>
      <c r="J53" s="79"/>
      <c r="K53" s="15"/>
      <c r="L53" s="15"/>
      <c r="M53" s="15"/>
      <c r="N53" s="15"/>
      <c r="O53" s="53"/>
      <c r="V53" s="176">
        <v>225</v>
      </c>
      <c r="W53" s="176"/>
      <c r="X53" s="15" t="s">
        <v>731</v>
      </c>
      <c r="Y53" s="15"/>
      <c r="Z53" s="119" t="s">
        <v>165</v>
      </c>
      <c r="AA53" s="120"/>
      <c r="AB53" s="120"/>
      <c r="AC53" s="120"/>
      <c r="AD53" s="120"/>
      <c r="AE53" s="120"/>
      <c r="AF53" s="15"/>
      <c r="AG53" s="27"/>
      <c r="AH53" s="67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36"/>
      <c r="AT53" s="56"/>
      <c r="AU53" s="57"/>
      <c r="AV53" s="102"/>
      <c r="AW53" s="103"/>
      <c r="AX53" s="103"/>
      <c r="AY53" s="104"/>
      <c r="AZ53" s="19">
        <f>ROUND(ROUND(G45*AG54,0)*(1+AX9),0)+(ROUND(V53*AG54,0))</f>
        <v>767</v>
      </c>
      <c r="BA53" s="41"/>
    </row>
    <row r="54" spans="1:53" s="20" customFormat="1" ht="17.100000000000001" customHeight="1" x14ac:dyDescent="0.15">
      <c r="A54" s="7">
        <v>11</v>
      </c>
      <c r="B54" s="8">
        <v>1730</v>
      </c>
      <c r="C54" s="9" t="s">
        <v>1231</v>
      </c>
      <c r="D54" s="77"/>
      <c r="E54" s="78"/>
      <c r="F54" s="78"/>
      <c r="G54" s="78"/>
      <c r="H54" s="80"/>
      <c r="I54" s="80"/>
      <c r="J54" s="80"/>
      <c r="K54" s="23"/>
      <c r="L54" s="23"/>
      <c r="M54" s="23"/>
      <c r="N54" s="24"/>
      <c r="O54" s="84"/>
      <c r="P54" s="81"/>
      <c r="Q54" s="81"/>
      <c r="R54" s="81"/>
      <c r="S54" s="81"/>
      <c r="T54" s="81"/>
      <c r="U54" s="81"/>
      <c r="V54" s="81"/>
      <c r="W54" s="81"/>
      <c r="X54" s="81"/>
      <c r="Y54" s="82"/>
      <c r="Z54" s="121" t="s">
        <v>739</v>
      </c>
      <c r="AA54" s="122"/>
      <c r="AB54" s="122"/>
      <c r="AC54" s="122"/>
      <c r="AD54" s="122"/>
      <c r="AE54" s="122"/>
      <c r="AF54" s="25" t="s">
        <v>733</v>
      </c>
      <c r="AG54" s="158">
        <v>0.7</v>
      </c>
      <c r="AH54" s="159"/>
      <c r="AI54" s="60" t="s">
        <v>1271</v>
      </c>
      <c r="AJ54" s="23"/>
      <c r="AK54" s="23"/>
      <c r="AL54" s="23"/>
      <c r="AM54" s="23"/>
      <c r="AN54" s="23"/>
      <c r="AO54" s="23"/>
      <c r="AP54" s="23"/>
      <c r="AQ54" s="23"/>
      <c r="AR54" s="23"/>
      <c r="AS54" s="25" t="s">
        <v>733</v>
      </c>
      <c r="AT54" s="158">
        <v>1</v>
      </c>
      <c r="AU54" s="159"/>
      <c r="AV54" s="102"/>
      <c r="AW54" s="103"/>
      <c r="AX54" s="103"/>
      <c r="AY54" s="104"/>
      <c r="AZ54" s="19">
        <f>ROUND(ROUND(ROUND(G45*AG54,0)*AT54,0)*(1+AX9),0)+(ROUND(ROUND(V53*AG54,0)*AT54,0))</f>
        <v>767</v>
      </c>
      <c r="BA54" s="41"/>
    </row>
    <row r="55" spans="1:53" s="20" customFormat="1" ht="17.100000000000001" customHeight="1" x14ac:dyDescent="0.15">
      <c r="A55" s="7">
        <v>11</v>
      </c>
      <c r="B55" s="8">
        <v>1731</v>
      </c>
      <c r="C55" s="9" t="s">
        <v>1232</v>
      </c>
      <c r="D55" s="160" t="s">
        <v>304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6"/>
      <c r="O55" s="180" t="s">
        <v>207</v>
      </c>
      <c r="P55" s="177"/>
      <c r="Q55" s="177"/>
      <c r="R55" s="177"/>
      <c r="S55" s="177"/>
      <c r="T55" s="177"/>
      <c r="U55" s="177"/>
      <c r="V55" s="177"/>
      <c r="W55" s="177"/>
      <c r="X55" s="177"/>
      <c r="Y55" s="72"/>
      <c r="Z55" s="17"/>
      <c r="AA55" s="17"/>
      <c r="AB55" s="17"/>
      <c r="AC55" s="17"/>
      <c r="AD55" s="40"/>
      <c r="AE55" s="40"/>
      <c r="AF55" s="17"/>
      <c r="AG55" s="64"/>
      <c r="AH55" s="65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36"/>
      <c r="AT55" s="56"/>
      <c r="AU55" s="57"/>
      <c r="AV55" s="102"/>
      <c r="AW55" s="103"/>
      <c r="AX55" s="103"/>
      <c r="AY55" s="104"/>
      <c r="AZ55" s="19">
        <f>ROUND(ROUND(G57*(1+AX9),0)+V57,0)</f>
        <v>1058</v>
      </c>
      <c r="BA55" s="41"/>
    </row>
    <row r="56" spans="1:53" s="20" customFormat="1" ht="17.100000000000001" customHeight="1" x14ac:dyDescent="0.15">
      <c r="A56" s="7">
        <v>11</v>
      </c>
      <c r="B56" s="8">
        <v>1732</v>
      </c>
      <c r="C56" s="9" t="s">
        <v>1233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51"/>
      <c r="O56" s="178"/>
      <c r="P56" s="179"/>
      <c r="Q56" s="179"/>
      <c r="R56" s="179"/>
      <c r="S56" s="179"/>
      <c r="T56" s="179"/>
      <c r="U56" s="179"/>
      <c r="V56" s="179"/>
      <c r="W56" s="179"/>
      <c r="X56" s="179"/>
      <c r="Y56" s="68"/>
      <c r="Z56" s="22"/>
      <c r="AA56" s="23"/>
      <c r="AB56" s="23"/>
      <c r="AC56" s="23"/>
      <c r="AD56" s="43"/>
      <c r="AE56" s="43"/>
      <c r="AF56" s="38"/>
      <c r="AG56" s="38"/>
      <c r="AH56" s="83"/>
      <c r="AI56" s="60" t="s">
        <v>737</v>
      </c>
      <c r="AJ56" s="23"/>
      <c r="AK56" s="23"/>
      <c r="AL56" s="23"/>
      <c r="AM56" s="23"/>
      <c r="AN56" s="23"/>
      <c r="AO56" s="23"/>
      <c r="AP56" s="23"/>
      <c r="AQ56" s="23"/>
      <c r="AR56" s="23"/>
      <c r="AS56" s="25" t="s">
        <v>738</v>
      </c>
      <c r="AT56" s="158">
        <v>1</v>
      </c>
      <c r="AU56" s="159"/>
      <c r="AV56" s="102"/>
      <c r="AW56" s="103"/>
      <c r="AX56" s="103"/>
      <c r="AY56" s="104"/>
      <c r="AZ56" s="19">
        <f>ROUND(ROUND(G57*AT56,0)*(1+AX9),0)+(ROUND(V57*AT56,0))</f>
        <v>1058</v>
      </c>
      <c r="BA56" s="41"/>
    </row>
    <row r="57" spans="1:53" s="20" customFormat="1" ht="17.100000000000001" customHeight="1" x14ac:dyDescent="0.15">
      <c r="A57" s="7">
        <v>11</v>
      </c>
      <c r="B57" s="8">
        <v>1733</v>
      </c>
      <c r="C57" s="9" t="s">
        <v>1234</v>
      </c>
      <c r="D57" s="75"/>
      <c r="E57" s="76"/>
      <c r="G57" s="176">
        <v>655</v>
      </c>
      <c r="H57" s="176"/>
      <c r="I57" s="15" t="s">
        <v>731</v>
      </c>
      <c r="J57" s="15"/>
      <c r="K57" s="27"/>
      <c r="L57" s="37"/>
      <c r="M57" s="37"/>
      <c r="N57" s="51"/>
      <c r="V57" s="176">
        <v>75</v>
      </c>
      <c r="W57" s="176"/>
      <c r="X57" s="15" t="s">
        <v>731</v>
      </c>
      <c r="Y57" s="15"/>
      <c r="Z57" s="119" t="s">
        <v>165</v>
      </c>
      <c r="AA57" s="120"/>
      <c r="AB57" s="120"/>
      <c r="AC57" s="120"/>
      <c r="AD57" s="120"/>
      <c r="AE57" s="120"/>
      <c r="AF57" s="15"/>
      <c r="AG57" s="27"/>
      <c r="AH57" s="67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36"/>
      <c r="AT57" s="56"/>
      <c r="AU57" s="57"/>
      <c r="AV57" s="102"/>
      <c r="AW57" s="103"/>
      <c r="AX57" s="103"/>
      <c r="AY57" s="104"/>
      <c r="AZ57" s="19">
        <f>ROUND(ROUND(G57*AG58,0)*(1+AX9),0)+(ROUND(V57*AG58,0))</f>
        <v>742</v>
      </c>
      <c r="BA57" s="41"/>
    </row>
    <row r="58" spans="1:53" s="20" customFormat="1" ht="17.100000000000001" customHeight="1" x14ac:dyDescent="0.15">
      <c r="A58" s="7">
        <v>11</v>
      </c>
      <c r="B58" s="8">
        <v>1734</v>
      </c>
      <c r="C58" s="9" t="s">
        <v>1235</v>
      </c>
      <c r="D58" s="75"/>
      <c r="E58" s="76"/>
      <c r="F58" s="76"/>
      <c r="M58" s="90"/>
      <c r="N58" s="2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121" t="s">
        <v>739</v>
      </c>
      <c r="AA58" s="122"/>
      <c r="AB58" s="122"/>
      <c r="AC58" s="122"/>
      <c r="AD58" s="122"/>
      <c r="AE58" s="122"/>
      <c r="AF58" s="25" t="s">
        <v>733</v>
      </c>
      <c r="AG58" s="158">
        <v>0.7</v>
      </c>
      <c r="AH58" s="159"/>
      <c r="AI58" s="60" t="s">
        <v>1271</v>
      </c>
      <c r="AJ58" s="23"/>
      <c r="AK58" s="23"/>
      <c r="AL58" s="23"/>
      <c r="AM58" s="23"/>
      <c r="AN58" s="23"/>
      <c r="AO58" s="23"/>
      <c r="AP58" s="23"/>
      <c r="AQ58" s="23"/>
      <c r="AR58" s="23"/>
      <c r="AS58" s="25" t="s">
        <v>733</v>
      </c>
      <c r="AT58" s="158">
        <v>1</v>
      </c>
      <c r="AU58" s="159"/>
      <c r="AV58" s="102"/>
      <c r="AW58" s="103"/>
      <c r="AX58" s="103"/>
      <c r="AY58" s="104"/>
      <c r="AZ58" s="19">
        <f>ROUND(ROUND(ROUND(G57*AG58,0)*AT58,0)*(1+AX9),0)+(ROUND(ROUND(V57*AG58,0)*AT58,0))</f>
        <v>742</v>
      </c>
      <c r="BA58" s="41"/>
    </row>
    <row r="59" spans="1:53" s="20" customFormat="1" ht="17.100000000000001" customHeight="1" x14ac:dyDescent="0.15">
      <c r="A59" s="7">
        <v>11</v>
      </c>
      <c r="B59" s="8">
        <v>1735</v>
      </c>
      <c r="C59" s="9" t="s">
        <v>1236</v>
      </c>
      <c r="D59" s="75"/>
      <c r="E59" s="76"/>
      <c r="F59" s="76"/>
      <c r="G59" s="76"/>
      <c r="H59" s="79"/>
      <c r="I59" s="79"/>
      <c r="J59" s="79"/>
      <c r="K59" s="15"/>
      <c r="L59" s="15"/>
      <c r="M59" s="15"/>
      <c r="N59" s="21"/>
      <c r="O59" s="180" t="s">
        <v>208</v>
      </c>
      <c r="P59" s="177"/>
      <c r="Q59" s="177"/>
      <c r="R59" s="177"/>
      <c r="S59" s="177"/>
      <c r="T59" s="177"/>
      <c r="U59" s="177"/>
      <c r="V59" s="177"/>
      <c r="W59" s="177"/>
      <c r="X59" s="177"/>
      <c r="Y59" s="72"/>
      <c r="Z59" s="17"/>
      <c r="AA59" s="17"/>
      <c r="AB59" s="17"/>
      <c r="AC59" s="17"/>
      <c r="AD59" s="40"/>
      <c r="AE59" s="40"/>
      <c r="AF59" s="17"/>
      <c r="AG59" s="64"/>
      <c r="AH59" s="65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36"/>
      <c r="AT59" s="56"/>
      <c r="AU59" s="57"/>
      <c r="AV59" s="102"/>
      <c r="AW59" s="103"/>
      <c r="AX59" s="103"/>
      <c r="AY59" s="104"/>
      <c r="AZ59" s="19">
        <f>ROUND(ROUND(G57*(1+AX9),0)+V61,0)</f>
        <v>1133</v>
      </c>
      <c r="BA59" s="41"/>
    </row>
    <row r="60" spans="1:53" s="20" customFormat="1" ht="17.100000000000001" customHeight="1" x14ac:dyDescent="0.15">
      <c r="A60" s="7">
        <v>11</v>
      </c>
      <c r="B60" s="8">
        <v>1736</v>
      </c>
      <c r="C60" s="9" t="s">
        <v>634</v>
      </c>
      <c r="D60" s="76"/>
      <c r="E60" s="76"/>
      <c r="F60" s="76"/>
      <c r="G60" s="76"/>
      <c r="H60" s="79"/>
      <c r="I60" s="79"/>
      <c r="J60" s="79"/>
      <c r="K60" s="15"/>
      <c r="L60" s="15"/>
      <c r="M60" s="15"/>
      <c r="N60" s="21"/>
      <c r="O60" s="178"/>
      <c r="P60" s="179"/>
      <c r="Q60" s="179"/>
      <c r="R60" s="179"/>
      <c r="S60" s="179"/>
      <c r="T60" s="179"/>
      <c r="U60" s="179"/>
      <c r="V60" s="179"/>
      <c r="W60" s="179"/>
      <c r="X60" s="179"/>
      <c r="Y60" s="68"/>
      <c r="Z60" s="22"/>
      <c r="AA60" s="23"/>
      <c r="AB60" s="23"/>
      <c r="AC60" s="23"/>
      <c r="AD60" s="43"/>
      <c r="AE60" s="43"/>
      <c r="AF60" s="38"/>
      <c r="AG60" s="38"/>
      <c r="AH60" s="83"/>
      <c r="AI60" s="60" t="s">
        <v>737</v>
      </c>
      <c r="AJ60" s="23"/>
      <c r="AK60" s="23"/>
      <c r="AL60" s="23"/>
      <c r="AM60" s="23"/>
      <c r="AN60" s="23"/>
      <c r="AO60" s="23"/>
      <c r="AP60" s="23"/>
      <c r="AQ60" s="23"/>
      <c r="AR60" s="23"/>
      <c r="AS60" s="25" t="s">
        <v>738</v>
      </c>
      <c r="AT60" s="158">
        <v>1</v>
      </c>
      <c r="AU60" s="159"/>
      <c r="AV60" s="102"/>
      <c r="AW60" s="103"/>
      <c r="AX60" s="103"/>
      <c r="AY60" s="104"/>
      <c r="AZ60" s="19">
        <f>ROUND(ROUND(G57*AT60,0)*(1+AX9),0)+(ROUND(V61*AT60,0))</f>
        <v>1133</v>
      </c>
      <c r="BA60" s="41"/>
    </row>
    <row r="61" spans="1:53" s="20" customFormat="1" ht="17.100000000000001" customHeight="1" x14ac:dyDescent="0.15">
      <c r="A61" s="7">
        <v>11</v>
      </c>
      <c r="B61" s="8">
        <v>1737</v>
      </c>
      <c r="C61" s="9" t="s">
        <v>635</v>
      </c>
      <c r="D61" s="76"/>
      <c r="E61" s="76"/>
      <c r="F61" s="76"/>
      <c r="G61" s="76"/>
      <c r="H61" s="79"/>
      <c r="I61" s="79"/>
      <c r="J61" s="79"/>
      <c r="K61" s="15"/>
      <c r="L61" s="15"/>
      <c r="M61" s="15"/>
      <c r="N61" s="21"/>
      <c r="V61" s="176">
        <v>150</v>
      </c>
      <c r="W61" s="176"/>
      <c r="X61" s="15" t="s">
        <v>731</v>
      </c>
      <c r="Y61" s="15"/>
      <c r="Z61" s="119" t="s">
        <v>165</v>
      </c>
      <c r="AA61" s="120"/>
      <c r="AB61" s="120"/>
      <c r="AC61" s="120"/>
      <c r="AD61" s="120"/>
      <c r="AE61" s="120"/>
      <c r="AF61" s="15"/>
      <c r="AG61" s="27"/>
      <c r="AH61" s="67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36"/>
      <c r="AT61" s="56"/>
      <c r="AU61" s="57"/>
      <c r="AV61" s="102"/>
      <c r="AW61" s="103"/>
      <c r="AX61" s="103"/>
      <c r="AY61" s="104"/>
      <c r="AZ61" s="19">
        <f>ROUND(ROUND(G57*AG62,0)*(1+AX9),0)+(ROUND(V61*AG62,0))</f>
        <v>794</v>
      </c>
      <c r="BA61" s="41"/>
    </row>
    <row r="62" spans="1:53" s="20" customFormat="1" ht="17.100000000000001" customHeight="1" x14ac:dyDescent="0.15">
      <c r="A62" s="7">
        <v>11</v>
      </c>
      <c r="B62" s="8">
        <v>1738</v>
      </c>
      <c r="C62" s="9" t="s">
        <v>118</v>
      </c>
      <c r="D62" s="77"/>
      <c r="E62" s="78"/>
      <c r="F62" s="78"/>
      <c r="G62" s="78"/>
      <c r="H62" s="80"/>
      <c r="I62" s="80"/>
      <c r="J62" s="80"/>
      <c r="K62" s="23"/>
      <c r="L62" s="23"/>
      <c r="M62" s="23"/>
      <c r="N62" s="24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121" t="s">
        <v>739</v>
      </c>
      <c r="AA62" s="122"/>
      <c r="AB62" s="122"/>
      <c r="AC62" s="122"/>
      <c r="AD62" s="122"/>
      <c r="AE62" s="122"/>
      <c r="AF62" s="25" t="s">
        <v>733</v>
      </c>
      <c r="AG62" s="158">
        <v>0.7</v>
      </c>
      <c r="AH62" s="159"/>
      <c r="AI62" s="60" t="s">
        <v>1271</v>
      </c>
      <c r="AJ62" s="23"/>
      <c r="AK62" s="23"/>
      <c r="AL62" s="23"/>
      <c r="AM62" s="23"/>
      <c r="AN62" s="23"/>
      <c r="AO62" s="23"/>
      <c r="AP62" s="23"/>
      <c r="AQ62" s="23"/>
      <c r="AR62" s="23"/>
      <c r="AS62" s="25" t="s">
        <v>733</v>
      </c>
      <c r="AT62" s="158">
        <v>1</v>
      </c>
      <c r="AU62" s="159"/>
      <c r="AV62" s="102"/>
      <c r="AW62" s="103"/>
      <c r="AX62" s="103"/>
      <c r="AY62" s="104"/>
      <c r="AZ62" s="26">
        <f>ROUND(ROUND(ROUND(G57*AG62,0)*AT62,0)*(1+AX9),0)+(ROUND(ROUND(V61*AG62,0)*AT62,0))</f>
        <v>794</v>
      </c>
      <c r="BA62" s="41"/>
    </row>
    <row r="63" spans="1:53" s="20" customFormat="1" ht="17.100000000000001" customHeight="1" x14ac:dyDescent="0.15">
      <c r="A63" s="7">
        <v>11</v>
      </c>
      <c r="B63" s="8">
        <v>1739</v>
      </c>
      <c r="C63" s="9" t="s">
        <v>275</v>
      </c>
      <c r="D63" s="160" t="s">
        <v>64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6"/>
      <c r="O63" s="180" t="s">
        <v>207</v>
      </c>
      <c r="P63" s="177"/>
      <c r="Q63" s="177"/>
      <c r="R63" s="177"/>
      <c r="S63" s="177"/>
      <c r="T63" s="177"/>
      <c r="U63" s="177"/>
      <c r="V63" s="177"/>
      <c r="W63" s="177"/>
      <c r="X63" s="177"/>
      <c r="Y63" s="72"/>
      <c r="Z63" s="17"/>
      <c r="AA63" s="17"/>
      <c r="AB63" s="17"/>
      <c r="AC63" s="17"/>
      <c r="AD63" s="40"/>
      <c r="AE63" s="40"/>
      <c r="AF63" s="17"/>
      <c r="AG63" s="64"/>
      <c r="AH63" s="65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36"/>
      <c r="AT63" s="56"/>
      <c r="AU63" s="57"/>
      <c r="AV63" s="102"/>
      <c r="AW63" s="103"/>
      <c r="AX63" s="103"/>
      <c r="AY63" s="104"/>
      <c r="AZ63" s="19">
        <f>ROUND(ROUND(G65*(1+AX9),0)+V65,0)</f>
        <v>1170</v>
      </c>
      <c r="BA63" s="41"/>
    </row>
    <row r="64" spans="1:53" s="20" customFormat="1" ht="17.100000000000001" customHeight="1" x14ac:dyDescent="0.15">
      <c r="A64" s="7">
        <v>11</v>
      </c>
      <c r="B64" s="8">
        <v>1740</v>
      </c>
      <c r="C64" s="9" t="s">
        <v>276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51"/>
      <c r="O64" s="178"/>
      <c r="P64" s="179"/>
      <c r="Q64" s="179"/>
      <c r="R64" s="179"/>
      <c r="S64" s="179"/>
      <c r="T64" s="179"/>
      <c r="U64" s="179"/>
      <c r="V64" s="179"/>
      <c r="W64" s="179"/>
      <c r="X64" s="179"/>
      <c r="Y64" s="68"/>
      <c r="Z64" s="22"/>
      <c r="AA64" s="23"/>
      <c r="AB64" s="23"/>
      <c r="AC64" s="23"/>
      <c r="AD64" s="43"/>
      <c r="AE64" s="43"/>
      <c r="AF64" s="38"/>
      <c r="AG64" s="38"/>
      <c r="AH64" s="83"/>
      <c r="AI64" s="60" t="s">
        <v>737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5" t="s">
        <v>738</v>
      </c>
      <c r="AT64" s="158">
        <v>1</v>
      </c>
      <c r="AU64" s="159"/>
      <c r="AV64" s="102"/>
      <c r="AW64" s="103"/>
      <c r="AX64" s="103"/>
      <c r="AY64" s="104"/>
      <c r="AZ64" s="19">
        <f>ROUND(ROUND(G65*AT64,0)*(1+AX9),0)+(ROUND(V65*AT64,0))</f>
        <v>1170</v>
      </c>
      <c r="BA64" s="41"/>
    </row>
    <row r="65" spans="1:53" s="20" customFormat="1" ht="17.100000000000001" customHeight="1" x14ac:dyDescent="0.15">
      <c r="A65" s="7">
        <v>11</v>
      </c>
      <c r="B65" s="8">
        <v>1741</v>
      </c>
      <c r="C65" s="9" t="s">
        <v>62</v>
      </c>
      <c r="D65" s="75"/>
      <c r="E65" s="76"/>
      <c r="G65" s="176">
        <v>730</v>
      </c>
      <c r="H65" s="176"/>
      <c r="I65" s="15" t="s">
        <v>731</v>
      </c>
      <c r="J65" s="15"/>
      <c r="K65" s="27"/>
      <c r="L65" s="37"/>
      <c r="M65" s="37"/>
      <c r="N65" s="51"/>
      <c r="V65" s="176">
        <v>75</v>
      </c>
      <c r="W65" s="176"/>
      <c r="X65" s="15" t="s">
        <v>731</v>
      </c>
      <c r="Y65" s="15"/>
      <c r="Z65" s="119" t="s">
        <v>165</v>
      </c>
      <c r="AA65" s="120"/>
      <c r="AB65" s="120"/>
      <c r="AC65" s="120"/>
      <c r="AD65" s="120"/>
      <c r="AE65" s="120"/>
      <c r="AF65" s="15"/>
      <c r="AG65" s="27"/>
      <c r="AH65" s="67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36"/>
      <c r="AT65" s="56"/>
      <c r="AU65" s="57"/>
      <c r="AV65" s="102"/>
      <c r="AW65" s="103"/>
      <c r="AX65" s="103"/>
      <c r="AY65" s="104"/>
      <c r="AZ65" s="19">
        <f>ROUND(ROUND(G65*AG66,0)*(1+AX9),0)+(ROUND(V65*AG66,0))</f>
        <v>820</v>
      </c>
      <c r="BA65" s="41"/>
    </row>
    <row r="66" spans="1:53" s="20" customFormat="1" ht="17.100000000000001" customHeight="1" x14ac:dyDescent="0.15">
      <c r="A66" s="7">
        <v>11</v>
      </c>
      <c r="B66" s="8">
        <v>1742</v>
      </c>
      <c r="C66" s="9" t="s">
        <v>63</v>
      </c>
      <c r="D66" s="77"/>
      <c r="E66" s="78"/>
      <c r="F66" s="78"/>
      <c r="G66" s="38"/>
      <c r="H66" s="38"/>
      <c r="I66" s="38"/>
      <c r="J66" s="38"/>
      <c r="K66" s="38"/>
      <c r="L66" s="38"/>
      <c r="M66" s="25"/>
      <c r="N66" s="24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121" t="s">
        <v>739</v>
      </c>
      <c r="AA66" s="122"/>
      <c r="AB66" s="122"/>
      <c r="AC66" s="122"/>
      <c r="AD66" s="122"/>
      <c r="AE66" s="122"/>
      <c r="AF66" s="25" t="s">
        <v>733</v>
      </c>
      <c r="AG66" s="158">
        <v>0.7</v>
      </c>
      <c r="AH66" s="159"/>
      <c r="AI66" s="60" t="s">
        <v>1271</v>
      </c>
      <c r="AJ66" s="23"/>
      <c r="AK66" s="23"/>
      <c r="AL66" s="23"/>
      <c r="AM66" s="23"/>
      <c r="AN66" s="23"/>
      <c r="AO66" s="23"/>
      <c r="AP66" s="23"/>
      <c r="AQ66" s="23"/>
      <c r="AR66" s="23"/>
      <c r="AS66" s="25" t="s">
        <v>733</v>
      </c>
      <c r="AT66" s="158">
        <v>1</v>
      </c>
      <c r="AU66" s="159"/>
      <c r="AV66" s="105"/>
      <c r="AW66" s="106"/>
      <c r="AX66" s="106"/>
      <c r="AY66" s="107"/>
      <c r="AZ66" s="26">
        <f>ROUND(ROUND(ROUND(G65*AG66,0)*AT66,0)*(1+AX9),0)+(ROUND(ROUND(V65*AG66,0)*AT66,0))</f>
        <v>820</v>
      </c>
      <c r="BA66" s="58"/>
    </row>
    <row r="67" spans="1:53" ht="17.100000000000001" customHeight="1" x14ac:dyDescent="0.15">
      <c r="A67" s="1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53" ht="17.100000000000001" customHeight="1" x14ac:dyDescent="0.15">
      <c r="A68" s="1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53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15"/>
      <c r="J69" s="44"/>
      <c r="K69" s="15"/>
      <c r="L69" s="15"/>
      <c r="M69" s="15"/>
      <c r="N69" s="1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15"/>
      <c r="AA69" s="15"/>
      <c r="AB69" s="15"/>
      <c r="AC69" s="15"/>
      <c r="AD69" s="15"/>
      <c r="AE69" s="27"/>
      <c r="AF69" s="15"/>
      <c r="AG69" s="37"/>
      <c r="AH69" s="42"/>
      <c r="AI69" s="15"/>
      <c r="AJ69" s="15"/>
      <c r="AK69" s="15"/>
      <c r="AL69" s="37"/>
      <c r="AM69" s="42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6"/>
      <c r="BA69" s="34"/>
    </row>
    <row r="70" spans="1:53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15"/>
      <c r="AA70" s="15"/>
      <c r="AB70" s="15"/>
      <c r="AC70" s="15"/>
      <c r="AD70" s="15"/>
      <c r="AE70" s="27"/>
      <c r="AF70" s="15"/>
      <c r="AG70" s="27"/>
      <c r="AH70" s="42"/>
      <c r="AI70" s="15"/>
      <c r="AJ70" s="15"/>
      <c r="AK70" s="15"/>
      <c r="AL70" s="37"/>
      <c r="AM70" s="42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6"/>
      <c r="BA70" s="34"/>
    </row>
    <row r="71" spans="1:53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15"/>
      <c r="AA71" s="15"/>
      <c r="AB71" s="15"/>
      <c r="AC71" s="15"/>
      <c r="AD71" s="15"/>
      <c r="AE71" s="27"/>
      <c r="AF71" s="15"/>
      <c r="AG71" s="27"/>
      <c r="AH71" s="42"/>
      <c r="AI71" s="15"/>
      <c r="AJ71" s="15"/>
      <c r="AK71" s="15"/>
      <c r="AL71" s="14"/>
      <c r="AM71" s="14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46"/>
      <c r="BA71" s="34"/>
    </row>
    <row r="72" spans="1:53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15"/>
      <c r="AA72" s="15"/>
      <c r="AB72" s="15"/>
      <c r="AC72" s="15"/>
      <c r="AD72" s="47"/>
      <c r="AE72" s="48"/>
      <c r="AF72" s="34"/>
      <c r="AG72" s="48"/>
      <c r="AH72" s="42"/>
      <c r="AI72" s="15"/>
      <c r="AJ72" s="15"/>
      <c r="AK72" s="15"/>
      <c r="AL72" s="37"/>
      <c r="AM72" s="42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6"/>
      <c r="BA72" s="34"/>
    </row>
    <row r="73" spans="1:53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15"/>
      <c r="AA73" s="15"/>
      <c r="AB73" s="15"/>
      <c r="AC73" s="15"/>
      <c r="AD73" s="27"/>
      <c r="AE73" s="49"/>
      <c r="AF73" s="15"/>
      <c r="AG73" s="27"/>
      <c r="AH73" s="42"/>
      <c r="AI73" s="15"/>
      <c r="AJ73" s="15"/>
      <c r="AK73" s="15"/>
      <c r="AL73" s="37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6"/>
      <c r="BA73" s="34"/>
    </row>
    <row r="74" spans="1:53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15"/>
      <c r="AA74" s="15"/>
      <c r="AB74" s="15"/>
      <c r="AC74" s="15"/>
      <c r="AD74" s="15"/>
      <c r="AE74" s="27"/>
      <c r="AF74" s="15"/>
      <c r="AG74" s="27"/>
      <c r="AH74" s="42"/>
      <c r="AI74" s="15"/>
      <c r="AJ74" s="15"/>
      <c r="AK74" s="15"/>
      <c r="AL74" s="14"/>
      <c r="AM74" s="14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46"/>
      <c r="BA74" s="34"/>
    </row>
    <row r="75" spans="1:53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5"/>
      <c r="AA75" s="15"/>
      <c r="AB75" s="15"/>
      <c r="AC75" s="15"/>
      <c r="AD75" s="15"/>
      <c r="AE75" s="27"/>
      <c r="AF75" s="15"/>
      <c r="AG75" s="37"/>
      <c r="AH75" s="42"/>
      <c r="AI75" s="15"/>
      <c r="AJ75" s="15"/>
      <c r="AK75" s="15"/>
      <c r="AL75" s="37"/>
      <c r="AM75" s="42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6"/>
      <c r="BA75" s="34"/>
    </row>
    <row r="76" spans="1:53" ht="17.100000000000001" customHeight="1" x14ac:dyDescent="0.15"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</row>
    <row r="77" spans="1:53" ht="17.100000000000001" customHeight="1" x14ac:dyDescent="0.15"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53" ht="17.100000000000001" customHeight="1" x14ac:dyDescent="0.15"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53" ht="17.100000000000001" customHeight="1" x14ac:dyDescent="0.15"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53" ht="17.100000000000001" customHeight="1" x14ac:dyDescent="0.15"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5:25" ht="17.100000000000001" customHeight="1" x14ac:dyDescent="0.1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5:25" ht="17.100000000000001" customHeight="1" x14ac:dyDescent="0.15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5:25" ht="17.100000000000001" customHeight="1" x14ac:dyDescent="0.15"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</sheetData>
  <sheetProtection password="CB5D" sheet="1" objects="1" scenarios="1"/>
  <mergeCells count="88">
    <mergeCell ref="AG66:AH66"/>
    <mergeCell ref="AT66:AU66"/>
    <mergeCell ref="D63:M64"/>
    <mergeCell ref="O63:X64"/>
    <mergeCell ref="AT64:AU64"/>
    <mergeCell ref="G65:H65"/>
    <mergeCell ref="V65:W65"/>
    <mergeCell ref="AX9:AY9"/>
    <mergeCell ref="AT46:AU46"/>
    <mergeCell ref="AG22:AH22"/>
    <mergeCell ref="AT22:AU22"/>
    <mergeCell ref="AT44:AU44"/>
    <mergeCell ref="AG38:AH38"/>
    <mergeCell ref="AT38:AU38"/>
    <mergeCell ref="AT40:AU40"/>
    <mergeCell ref="AG42:AH42"/>
    <mergeCell ref="G29:H29"/>
    <mergeCell ref="G45:H45"/>
    <mergeCell ref="V53:W53"/>
    <mergeCell ref="G9:H9"/>
    <mergeCell ref="V9:W9"/>
    <mergeCell ref="V13:W13"/>
    <mergeCell ref="V29:W29"/>
    <mergeCell ref="O15:X16"/>
    <mergeCell ref="O11:X12"/>
    <mergeCell ref="AT36:AU36"/>
    <mergeCell ref="V37:W37"/>
    <mergeCell ref="AG46:AH46"/>
    <mergeCell ref="V33:W33"/>
    <mergeCell ref="V45:W45"/>
    <mergeCell ref="V41:W41"/>
    <mergeCell ref="AT42:AU42"/>
    <mergeCell ref="AG18:AH18"/>
    <mergeCell ref="AT18:AU18"/>
    <mergeCell ref="AT20:AU20"/>
    <mergeCell ref="V21:W21"/>
    <mergeCell ref="O19:X20"/>
    <mergeCell ref="AG30:AH30"/>
    <mergeCell ref="AT30:AU30"/>
    <mergeCell ref="AT8:AU8"/>
    <mergeCell ref="AT10:AU10"/>
    <mergeCell ref="AG10:AH10"/>
    <mergeCell ref="AT16:AU16"/>
    <mergeCell ref="AT12:AU12"/>
    <mergeCell ref="AG14:AH14"/>
    <mergeCell ref="AT14:AU14"/>
    <mergeCell ref="AT48:AU48"/>
    <mergeCell ref="V49:W49"/>
    <mergeCell ref="AG50:AH50"/>
    <mergeCell ref="AT50:AU50"/>
    <mergeCell ref="O47:X48"/>
    <mergeCell ref="AT56:AU56"/>
    <mergeCell ref="AT52:AU52"/>
    <mergeCell ref="AG54:AH54"/>
    <mergeCell ref="AT54:AU54"/>
    <mergeCell ref="O51:X52"/>
    <mergeCell ref="AG58:AH58"/>
    <mergeCell ref="AT58:AU58"/>
    <mergeCell ref="AG62:AH62"/>
    <mergeCell ref="AT62:AU62"/>
    <mergeCell ref="V61:W61"/>
    <mergeCell ref="AT60:AU60"/>
    <mergeCell ref="AV7:AY8"/>
    <mergeCell ref="AT24:AU24"/>
    <mergeCell ref="V25:W25"/>
    <mergeCell ref="AG26:AH26"/>
    <mergeCell ref="AT26:AU26"/>
    <mergeCell ref="AT32:AU32"/>
    <mergeCell ref="AT34:AU34"/>
    <mergeCell ref="AG34:AH34"/>
    <mergeCell ref="AT28:AU28"/>
    <mergeCell ref="G57:H57"/>
    <mergeCell ref="V57:W57"/>
    <mergeCell ref="D55:M56"/>
    <mergeCell ref="Z5:AC5"/>
    <mergeCell ref="D7:M8"/>
    <mergeCell ref="D27:M28"/>
    <mergeCell ref="D43:M44"/>
    <mergeCell ref="O43:X44"/>
    <mergeCell ref="O39:X40"/>
    <mergeCell ref="O35:X36"/>
    <mergeCell ref="O7:X8"/>
    <mergeCell ref="V17:W17"/>
    <mergeCell ref="O59:X60"/>
    <mergeCell ref="O55:X56"/>
    <mergeCell ref="O31:X32"/>
    <mergeCell ref="O27:X28"/>
    <mergeCell ref="O23:X24"/>
  </mergeCells>
  <phoneticPr fontId="2"/>
  <printOptions horizontalCentered="1"/>
  <pageMargins left="0.59055118110236227" right="0.39370078740157483" top="0.39370078740157483" bottom="0.39370078740157483" header="0.51181102362204722" footer="0.31496062992125984"/>
  <pageSetup paperSize="9" scale="50" firstPageNumber="5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1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6" width="2.375" style="10" customWidth="1"/>
    <col min="17" max="20" width="2.375" style="11" customWidth="1"/>
    <col min="21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181</v>
      </c>
    </row>
    <row r="5" spans="1:54" s="20" customFormat="1" ht="17.100000000000001" customHeight="1" x14ac:dyDescent="0.15">
      <c r="A5" s="2" t="s">
        <v>732</v>
      </c>
      <c r="B5" s="30"/>
      <c r="C5" s="12" t="s">
        <v>724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7"/>
      <c r="R5" s="17"/>
      <c r="S5" s="17"/>
      <c r="T5" s="17"/>
      <c r="U5" s="32"/>
      <c r="V5" s="32"/>
      <c r="W5" s="32"/>
      <c r="X5" s="32"/>
      <c r="Y5" s="32"/>
      <c r="Z5" s="184" t="s">
        <v>734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38"/>
      <c r="E6" s="38"/>
      <c r="F6" s="38"/>
      <c r="G6" s="38"/>
      <c r="H6" s="38"/>
      <c r="I6" s="38"/>
      <c r="J6" s="93"/>
      <c r="K6" s="94"/>
      <c r="L6" s="200" t="s">
        <v>750</v>
      </c>
      <c r="M6" s="200"/>
      <c r="N6" s="94"/>
      <c r="O6" s="98"/>
      <c r="P6" s="94"/>
      <c r="Q6" s="96"/>
      <c r="R6" s="200" t="s">
        <v>751</v>
      </c>
      <c r="S6" s="200"/>
      <c r="T6" s="96"/>
      <c r="U6" s="98"/>
      <c r="V6" s="38"/>
      <c r="W6" s="38"/>
      <c r="X6" s="38"/>
      <c r="Y6" s="3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1743</v>
      </c>
      <c r="C7" s="9" t="s">
        <v>119</v>
      </c>
      <c r="D7" s="180" t="s">
        <v>337</v>
      </c>
      <c r="E7" s="177"/>
      <c r="F7" s="177"/>
      <c r="G7" s="177"/>
      <c r="H7" s="177"/>
      <c r="I7" s="198"/>
      <c r="J7" s="160" t="s">
        <v>338</v>
      </c>
      <c r="K7" s="177"/>
      <c r="L7" s="177"/>
      <c r="M7" s="177"/>
      <c r="N7" s="177"/>
      <c r="O7" s="198"/>
      <c r="P7" s="164" t="s">
        <v>339</v>
      </c>
      <c r="Q7" s="201"/>
      <c r="R7" s="201"/>
      <c r="S7" s="201"/>
      <c r="T7" s="201"/>
      <c r="U7" s="217"/>
      <c r="V7" s="17"/>
      <c r="W7" s="17"/>
      <c r="X7" s="17"/>
      <c r="Y7" s="17"/>
      <c r="Z7" s="40"/>
      <c r="AA7" s="40"/>
      <c r="AB7" s="17"/>
      <c r="AC7" s="64"/>
      <c r="AD7" s="65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36"/>
      <c r="AP7" s="56"/>
      <c r="AQ7" s="57"/>
      <c r="AR7" s="192" t="s">
        <v>1618</v>
      </c>
      <c r="AS7" s="193"/>
      <c r="AT7" s="193"/>
      <c r="AU7" s="194"/>
      <c r="AV7" s="187" t="s">
        <v>1056</v>
      </c>
      <c r="AW7" s="188"/>
      <c r="AX7" s="188"/>
      <c r="AY7" s="189"/>
      <c r="AZ7" s="19">
        <f>ROUND(F9,0)+(ROUND(K9*(1+AT9),0)+(ROUND(Q9*(1+AX9),0)))</f>
        <v>968</v>
      </c>
      <c r="BA7" s="69" t="s">
        <v>288</v>
      </c>
    </row>
    <row r="8" spans="1:54" s="20" customFormat="1" ht="17.100000000000001" customHeight="1" x14ac:dyDescent="0.15">
      <c r="A8" s="7">
        <v>11</v>
      </c>
      <c r="B8" s="8">
        <v>1744</v>
      </c>
      <c r="C8" s="9" t="s">
        <v>640</v>
      </c>
      <c r="D8" s="178"/>
      <c r="E8" s="179"/>
      <c r="F8" s="179"/>
      <c r="G8" s="179"/>
      <c r="H8" s="179"/>
      <c r="I8" s="199"/>
      <c r="J8" s="178"/>
      <c r="K8" s="179"/>
      <c r="L8" s="179"/>
      <c r="M8" s="179"/>
      <c r="N8" s="179"/>
      <c r="O8" s="199"/>
      <c r="P8" s="202"/>
      <c r="Q8" s="203"/>
      <c r="R8" s="203"/>
      <c r="S8" s="203"/>
      <c r="T8" s="203"/>
      <c r="U8" s="218"/>
      <c r="V8" s="23"/>
      <c r="W8" s="23"/>
      <c r="X8" s="23"/>
      <c r="Y8" s="23"/>
      <c r="Z8" s="43"/>
      <c r="AA8" s="43"/>
      <c r="AB8" s="38"/>
      <c r="AC8" s="38"/>
      <c r="AD8" s="83"/>
      <c r="AE8" s="60" t="s">
        <v>289</v>
      </c>
      <c r="AF8" s="23"/>
      <c r="AG8" s="23"/>
      <c r="AH8" s="23"/>
      <c r="AI8" s="23"/>
      <c r="AJ8" s="23"/>
      <c r="AK8" s="23"/>
      <c r="AL8" s="23"/>
      <c r="AM8" s="23"/>
      <c r="AN8" s="23"/>
      <c r="AO8" s="25" t="s">
        <v>290</v>
      </c>
      <c r="AP8" s="158">
        <v>1</v>
      </c>
      <c r="AQ8" s="159"/>
      <c r="AR8" s="195"/>
      <c r="AS8" s="196"/>
      <c r="AT8" s="196"/>
      <c r="AU8" s="197"/>
      <c r="AV8" s="181"/>
      <c r="AW8" s="182"/>
      <c r="AX8" s="182"/>
      <c r="AY8" s="183"/>
      <c r="AZ8" s="19">
        <f>ROUND(F9*AP8,0)+(ROUND(ROUND(K9*AP8,0)*(1+AT9),0)+(ROUND(ROUND(Q9*AP8,0)*(1+AX9),0)))</f>
        <v>968</v>
      </c>
      <c r="BA8" s="41"/>
    </row>
    <row r="9" spans="1:54" s="20" customFormat="1" ht="17.100000000000001" customHeight="1" x14ac:dyDescent="0.15">
      <c r="A9" s="7">
        <v>11</v>
      </c>
      <c r="B9" s="8">
        <v>1745</v>
      </c>
      <c r="C9" s="9" t="s">
        <v>636</v>
      </c>
      <c r="D9" s="53"/>
      <c r="F9" s="176">
        <v>230</v>
      </c>
      <c r="G9" s="176"/>
      <c r="H9" s="15" t="s">
        <v>731</v>
      </c>
      <c r="J9" s="75"/>
      <c r="K9" s="176">
        <v>500</v>
      </c>
      <c r="L9" s="176"/>
      <c r="M9" s="15" t="s">
        <v>731</v>
      </c>
      <c r="O9" s="51"/>
      <c r="P9" s="27"/>
      <c r="Q9" s="176">
        <v>75</v>
      </c>
      <c r="R9" s="176"/>
      <c r="S9" s="15" t="s">
        <v>731</v>
      </c>
      <c r="V9" s="128" t="s">
        <v>165</v>
      </c>
      <c r="W9" s="129"/>
      <c r="X9" s="129"/>
      <c r="Y9" s="129"/>
      <c r="Z9" s="129"/>
      <c r="AA9" s="129"/>
      <c r="AB9" s="15"/>
      <c r="AC9" s="27"/>
      <c r="AD9" s="67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36"/>
      <c r="AP9" s="56"/>
      <c r="AQ9" s="57"/>
      <c r="AR9" s="53" t="s">
        <v>291</v>
      </c>
      <c r="AS9" s="27" t="s">
        <v>292</v>
      </c>
      <c r="AT9" s="185">
        <v>0.25</v>
      </c>
      <c r="AU9" s="186"/>
      <c r="AV9" s="59" t="s">
        <v>293</v>
      </c>
      <c r="AW9" s="27" t="s">
        <v>292</v>
      </c>
      <c r="AX9" s="185">
        <v>0.5</v>
      </c>
      <c r="AY9" s="186"/>
      <c r="AZ9" s="19">
        <f>ROUND(F9*AC10,0)+(ROUND(ROUND(K9*AC10,0)*(1+AT9),0)+(ROUND(ROUND(Q9*AC10,0)*(1+AX9),0)))</f>
        <v>679</v>
      </c>
      <c r="BA9" s="41"/>
    </row>
    <row r="10" spans="1:54" s="20" customFormat="1" ht="17.100000000000001" customHeight="1" x14ac:dyDescent="0.15">
      <c r="A10" s="7">
        <v>11</v>
      </c>
      <c r="B10" s="8">
        <v>1746</v>
      </c>
      <c r="C10" s="9" t="s">
        <v>637</v>
      </c>
      <c r="D10" s="74"/>
      <c r="E10" s="37"/>
      <c r="F10" s="37"/>
      <c r="G10" s="37"/>
      <c r="H10" s="37"/>
      <c r="I10" s="68"/>
      <c r="J10" s="77"/>
      <c r="K10" s="78"/>
      <c r="L10" s="78"/>
      <c r="M10" s="38"/>
      <c r="N10" s="38"/>
      <c r="O10" s="83"/>
      <c r="P10" s="38"/>
      <c r="Q10" s="38"/>
      <c r="R10" s="38"/>
      <c r="S10" s="23"/>
      <c r="T10" s="81"/>
      <c r="U10" s="83"/>
      <c r="V10" s="130" t="s">
        <v>294</v>
      </c>
      <c r="W10" s="131"/>
      <c r="X10" s="131"/>
      <c r="Y10" s="131"/>
      <c r="Z10" s="131"/>
      <c r="AA10" s="131"/>
      <c r="AB10" s="25" t="s">
        <v>292</v>
      </c>
      <c r="AC10" s="190">
        <v>0.7</v>
      </c>
      <c r="AD10" s="191"/>
      <c r="AE10" s="60" t="s">
        <v>295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5" t="s">
        <v>292</v>
      </c>
      <c r="AP10" s="158">
        <v>1</v>
      </c>
      <c r="AQ10" s="159"/>
      <c r="AR10" s="53"/>
      <c r="AS10" s="34"/>
      <c r="AT10" s="34"/>
      <c r="AU10" s="67" t="s">
        <v>797</v>
      </c>
      <c r="AV10" s="74"/>
      <c r="AW10" s="37"/>
      <c r="AX10" s="37"/>
      <c r="AY10" s="67" t="s">
        <v>797</v>
      </c>
      <c r="AZ10" s="26">
        <f>ROUND(ROUND(F9*AC10,0)*AP10,0)+(ROUND(ROUND(ROUND(K9*AC10,0)*AP10,0)*(1+AT9),0)+(ROUND(ROUND(ROUND(Q9*AC10,0)*AP10,0)*(1+AX9),0)))</f>
        <v>679</v>
      </c>
      <c r="BA10" s="41"/>
    </row>
    <row r="11" spans="1:54" s="20" customFormat="1" ht="17.100000000000001" customHeight="1" x14ac:dyDescent="0.15">
      <c r="A11" s="7">
        <v>11</v>
      </c>
      <c r="B11" s="8">
        <v>1747</v>
      </c>
      <c r="C11" s="9" t="s">
        <v>638</v>
      </c>
      <c r="D11" s="132"/>
      <c r="E11" s="133"/>
      <c r="F11" s="133"/>
      <c r="G11" s="133"/>
      <c r="H11" s="133"/>
      <c r="I11" s="116"/>
      <c r="J11" s="160" t="s">
        <v>345</v>
      </c>
      <c r="K11" s="177"/>
      <c r="L11" s="177"/>
      <c r="M11" s="177"/>
      <c r="N11" s="177"/>
      <c r="O11" s="198"/>
      <c r="P11" s="164" t="s">
        <v>339</v>
      </c>
      <c r="Q11" s="201"/>
      <c r="R11" s="201"/>
      <c r="S11" s="201"/>
      <c r="T11" s="201"/>
      <c r="U11" s="217"/>
      <c r="V11" s="17"/>
      <c r="W11" s="17"/>
      <c r="X11" s="17"/>
      <c r="Y11" s="17"/>
      <c r="Z11" s="40"/>
      <c r="AA11" s="40"/>
      <c r="AB11" s="17"/>
      <c r="AC11" s="64"/>
      <c r="AD11" s="65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36"/>
      <c r="AP11" s="56"/>
      <c r="AQ11" s="57"/>
      <c r="AR11" s="113"/>
      <c r="AS11" s="114"/>
      <c r="AT11" s="114"/>
      <c r="AU11" s="115"/>
      <c r="AV11" s="102"/>
      <c r="AW11" s="103"/>
      <c r="AX11" s="103"/>
      <c r="AY11" s="104"/>
      <c r="AZ11" s="19">
        <f>ROUND(F9,0)+(ROUND(K13*(1+AT9),0)+(ROUND(Q13*(1+AX9),0)))</f>
        <v>874</v>
      </c>
      <c r="BA11" s="41"/>
    </row>
    <row r="12" spans="1:54" s="20" customFormat="1" ht="17.100000000000001" customHeight="1" x14ac:dyDescent="0.15">
      <c r="A12" s="7">
        <v>11</v>
      </c>
      <c r="B12" s="8">
        <v>1748</v>
      </c>
      <c r="C12" s="9" t="s">
        <v>1621</v>
      </c>
      <c r="D12" s="125"/>
      <c r="E12" s="133"/>
      <c r="F12" s="133"/>
      <c r="G12" s="133"/>
      <c r="H12" s="133"/>
      <c r="I12" s="116"/>
      <c r="J12" s="178"/>
      <c r="K12" s="179"/>
      <c r="L12" s="179"/>
      <c r="M12" s="179"/>
      <c r="N12" s="179"/>
      <c r="O12" s="199"/>
      <c r="P12" s="202"/>
      <c r="Q12" s="203"/>
      <c r="R12" s="203"/>
      <c r="S12" s="203"/>
      <c r="T12" s="203"/>
      <c r="U12" s="218"/>
      <c r="V12" s="22"/>
      <c r="W12" s="23"/>
      <c r="X12" s="23"/>
      <c r="Y12" s="23"/>
      <c r="Z12" s="43"/>
      <c r="AA12" s="43"/>
      <c r="AB12" s="38"/>
      <c r="AC12" s="38"/>
      <c r="AD12" s="83"/>
      <c r="AE12" s="60" t="s">
        <v>752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25" t="s">
        <v>753</v>
      </c>
      <c r="AP12" s="158">
        <v>1</v>
      </c>
      <c r="AQ12" s="159"/>
      <c r="AR12" s="113"/>
      <c r="AS12" s="114"/>
      <c r="AT12" s="114"/>
      <c r="AU12" s="115"/>
      <c r="AV12" s="102"/>
      <c r="AW12" s="103"/>
      <c r="AX12" s="103"/>
      <c r="AY12" s="104"/>
      <c r="AZ12" s="19">
        <f>ROUND(F9*AP12,0)+(ROUND(ROUND(K13*AP12,0)*(1+AT9),0)+(ROUND(ROUND(Q13*AP12,0)*(1+AX9),0)))</f>
        <v>874</v>
      </c>
      <c r="BA12" s="41"/>
    </row>
    <row r="13" spans="1:54" s="20" customFormat="1" ht="17.100000000000001" customHeight="1" x14ac:dyDescent="0.15">
      <c r="A13" s="7">
        <v>11</v>
      </c>
      <c r="B13" s="8">
        <v>1749</v>
      </c>
      <c r="C13" s="9" t="s">
        <v>1622</v>
      </c>
      <c r="D13" s="53"/>
      <c r="E13" s="34"/>
      <c r="F13" s="88"/>
      <c r="G13" s="88"/>
      <c r="H13" s="15"/>
      <c r="I13" s="51"/>
      <c r="J13" s="75"/>
      <c r="K13" s="176">
        <v>425</v>
      </c>
      <c r="L13" s="176"/>
      <c r="M13" s="15" t="s">
        <v>731</v>
      </c>
      <c r="O13" s="51"/>
      <c r="P13" s="27"/>
      <c r="Q13" s="176">
        <v>75</v>
      </c>
      <c r="R13" s="176"/>
      <c r="S13" s="15" t="s">
        <v>731</v>
      </c>
      <c r="V13" s="128" t="s">
        <v>165</v>
      </c>
      <c r="W13" s="129"/>
      <c r="X13" s="129"/>
      <c r="Y13" s="129"/>
      <c r="Z13" s="129"/>
      <c r="AA13" s="129"/>
      <c r="AB13" s="15"/>
      <c r="AC13" s="27"/>
      <c r="AD13" s="67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36"/>
      <c r="AP13" s="56"/>
      <c r="AQ13" s="57"/>
      <c r="AR13" s="53"/>
      <c r="AS13" s="27"/>
      <c r="AT13" s="111"/>
      <c r="AU13" s="112"/>
      <c r="AV13" s="59"/>
      <c r="AW13" s="27"/>
      <c r="AX13" s="111"/>
      <c r="AY13" s="112"/>
      <c r="AZ13" s="19">
        <f>ROUND(F9*AC14,0)+(ROUND(ROUND(K13*AC14,0)*(1+AT9),0)+(ROUND(ROUND(Q13*AC14,0)*(1+AX9),0)))</f>
        <v>614</v>
      </c>
      <c r="BA13" s="41"/>
    </row>
    <row r="14" spans="1:54" s="20" customFormat="1" ht="17.100000000000001" customHeight="1" x14ac:dyDescent="0.15">
      <c r="A14" s="7">
        <v>11</v>
      </c>
      <c r="B14" s="8">
        <v>1750</v>
      </c>
      <c r="C14" s="9" t="s">
        <v>1623</v>
      </c>
      <c r="D14" s="74"/>
      <c r="E14" s="37"/>
      <c r="F14" s="37"/>
      <c r="G14" s="37"/>
      <c r="H14" s="37"/>
      <c r="I14" s="68"/>
      <c r="J14" s="75"/>
      <c r="K14" s="76"/>
      <c r="L14" s="76"/>
      <c r="M14" s="34"/>
      <c r="N14" s="34"/>
      <c r="O14" s="51"/>
      <c r="P14" s="38"/>
      <c r="Q14" s="38"/>
      <c r="R14" s="38"/>
      <c r="S14" s="23"/>
      <c r="T14" s="81"/>
      <c r="U14" s="83"/>
      <c r="V14" s="130" t="s">
        <v>294</v>
      </c>
      <c r="W14" s="131"/>
      <c r="X14" s="131"/>
      <c r="Y14" s="131"/>
      <c r="Z14" s="131"/>
      <c r="AA14" s="131"/>
      <c r="AB14" s="25" t="s">
        <v>292</v>
      </c>
      <c r="AC14" s="190">
        <v>0.7</v>
      </c>
      <c r="AD14" s="191"/>
      <c r="AE14" s="60" t="s">
        <v>295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5" t="s">
        <v>292</v>
      </c>
      <c r="AP14" s="158">
        <v>1</v>
      </c>
      <c r="AQ14" s="159"/>
      <c r="AR14" s="53"/>
      <c r="AS14" s="34"/>
      <c r="AT14" s="34"/>
      <c r="AU14" s="67"/>
      <c r="AV14" s="74"/>
      <c r="AW14" s="37"/>
      <c r="AX14" s="37"/>
      <c r="AY14" s="67"/>
      <c r="AZ14" s="26">
        <f>ROUND(ROUND(F9*AC14,0)*AP14,0)+(ROUND(ROUND(ROUND(K13*AC14,0)*AP14,0)*(1+AT9),0)+(ROUND(ROUND(ROUND(Q13*AC14,0)*AP14,0)*(1+AX9),0)))</f>
        <v>614</v>
      </c>
      <c r="BA14" s="41"/>
    </row>
    <row r="15" spans="1:54" s="20" customFormat="1" ht="17.100000000000001" customHeight="1" x14ac:dyDescent="0.15">
      <c r="A15" s="7">
        <v>11</v>
      </c>
      <c r="B15" s="8">
        <v>1751</v>
      </c>
      <c r="C15" s="9" t="s">
        <v>1099</v>
      </c>
      <c r="D15" s="132"/>
      <c r="E15" s="133"/>
      <c r="F15" s="133"/>
      <c r="G15" s="133"/>
      <c r="H15" s="133"/>
      <c r="I15" s="116"/>
      <c r="J15" s="118"/>
      <c r="K15" s="133"/>
      <c r="L15" s="133"/>
      <c r="M15" s="133"/>
      <c r="N15" s="133"/>
      <c r="O15" s="116"/>
      <c r="P15" s="164" t="s">
        <v>341</v>
      </c>
      <c r="Q15" s="201"/>
      <c r="R15" s="201"/>
      <c r="S15" s="201"/>
      <c r="T15" s="201"/>
      <c r="U15" s="217"/>
      <c r="V15" s="17"/>
      <c r="W15" s="17"/>
      <c r="X15" s="17"/>
      <c r="Y15" s="17"/>
      <c r="Z15" s="40"/>
      <c r="AA15" s="40"/>
      <c r="AB15" s="17"/>
      <c r="AC15" s="64"/>
      <c r="AD15" s="65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36"/>
      <c r="AP15" s="56"/>
      <c r="AQ15" s="57"/>
      <c r="AR15" s="113"/>
      <c r="AS15" s="114"/>
      <c r="AT15" s="114"/>
      <c r="AU15" s="115"/>
      <c r="AV15" s="102"/>
      <c r="AW15" s="103"/>
      <c r="AX15" s="103"/>
      <c r="AY15" s="104"/>
      <c r="AZ15" s="19">
        <f>ROUND(F9,0)+(ROUND(K13*(1+AT9),0)+(ROUND(Q17*(1+AX9),0)))</f>
        <v>986</v>
      </c>
      <c r="BA15" s="41"/>
    </row>
    <row r="16" spans="1:54" s="20" customFormat="1" ht="17.100000000000001" customHeight="1" x14ac:dyDescent="0.15">
      <c r="A16" s="7">
        <v>11</v>
      </c>
      <c r="B16" s="8">
        <v>1752</v>
      </c>
      <c r="C16" s="9" t="s">
        <v>1100</v>
      </c>
      <c r="D16" s="125"/>
      <c r="E16" s="133"/>
      <c r="F16" s="133"/>
      <c r="G16" s="133"/>
      <c r="H16" s="133"/>
      <c r="I16" s="116"/>
      <c r="J16" s="125"/>
      <c r="K16" s="133"/>
      <c r="L16" s="133"/>
      <c r="M16" s="133"/>
      <c r="N16" s="133"/>
      <c r="O16" s="116"/>
      <c r="P16" s="202"/>
      <c r="Q16" s="203"/>
      <c r="R16" s="203"/>
      <c r="S16" s="203"/>
      <c r="T16" s="203"/>
      <c r="U16" s="218"/>
      <c r="V16" s="22"/>
      <c r="W16" s="23"/>
      <c r="X16" s="23"/>
      <c r="Y16" s="23"/>
      <c r="Z16" s="43"/>
      <c r="AA16" s="43"/>
      <c r="AB16" s="38"/>
      <c r="AC16" s="38"/>
      <c r="AD16" s="83"/>
      <c r="AE16" s="60" t="s">
        <v>752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5" t="s">
        <v>753</v>
      </c>
      <c r="AP16" s="158">
        <v>1</v>
      </c>
      <c r="AQ16" s="159"/>
      <c r="AR16" s="113"/>
      <c r="AS16" s="114"/>
      <c r="AT16" s="114"/>
      <c r="AU16" s="115"/>
      <c r="AV16" s="102"/>
      <c r="AW16" s="103"/>
      <c r="AX16" s="103"/>
      <c r="AY16" s="104"/>
      <c r="AZ16" s="19">
        <f>ROUND(F9*AP16,0)+(ROUND(ROUND(K13*AP16,0)*(1+AT9),0)+(ROUND(ROUND(Q17*AP16,0)*(1+AX9),0)))</f>
        <v>986</v>
      </c>
      <c r="BA16" s="41"/>
    </row>
    <row r="17" spans="1:53" s="20" customFormat="1" ht="17.100000000000001" customHeight="1" x14ac:dyDescent="0.15">
      <c r="A17" s="7">
        <v>11</v>
      </c>
      <c r="B17" s="8">
        <v>1753</v>
      </c>
      <c r="C17" s="9" t="s">
        <v>1101</v>
      </c>
      <c r="D17" s="53"/>
      <c r="E17" s="34"/>
      <c r="F17" s="88"/>
      <c r="G17" s="88"/>
      <c r="H17" s="15"/>
      <c r="I17" s="34"/>
      <c r="J17" s="75"/>
      <c r="K17" s="88"/>
      <c r="L17" s="88"/>
      <c r="M17" s="15"/>
      <c r="N17" s="34"/>
      <c r="O17" s="51"/>
      <c r="P17" s="27"/>
      <c r="Q17" s="176">
        <v>150</v>
      </c>
      <c r="R17" s="176"/>
      <c r="S17" s="15" t="s">
        <v>731</v>
      </c>
      <c r="V17" s="128" t="s">
        <v>165</v>
      </c>
      <c r="W17" s="129"/>
      <c r="X17" s="129"/>
      <c r="Y17" s="129"/>
      <c r="Z17" s="129"/>
      <c r="AA17" s="129"/>
      <c r="AB17" s="15"/>
      <c r="AC17" s="27"/>
      <c r="AD17" s="6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36"/>
      <c r="AP17" s="56"/>
      <c r="AQ17" s="57"/>
      <c r="AR17" s="53"/>
      <c r="AS17" s="27"/>
      <c r="AT17" s="111"/>
      <c r="AU17" s="112"/>
      <c r="AV17" s="59"/>
      <c r="AW17" s="27"/>
      <c r="AX17" s="111"/>
      <c r="AY17" s="112"/>
      <c r="AZ17" s="19">
        <f>ROUND(F9*AC18,0)+(ROUND(ROUND(K13*AC18,0)*(1+AT9),0)+(ROUND(ROUND(Q17*AC18,0)*(1+AX9),0)))</f>
        <v>692</v>
      </c>
      <c r="BA17" s="41"/>
    </row>
    <row r="18" spans="1:53" s="20" customFormat="1" ht="17.100000000000001" customHeight="1" x14ac:dyDescent="0.15">
      <c r="A18" s="7">
        <v>11</v>
      </c>
      <c r="B18" s="8">
        <v>1754</v>
      </c>
      <c r="C18" s="9" t="s">
        <v>1102</v>
      </c>
      <c r="D18" s="84"/>
      <c r="E18" s="81"/>
      <c r="F18" s="81"/>
      <c r="G18" s="81"/>
      <c r="H18" s="81"/>
      <c r="I18" s="82"/>
      <c r="J18" s="77"/>
      <c r="K18" s="78"/>
      <c r="L18" s="78"/>
      <c r="M18" s="38"/>
      <c r="N18" s="38"/>
      <c r="O18" s="83"/>
      <c r="P18" s="38"/>
      <c r="Q18" s="38"/>
      <c r="R18" s="38"/>
      <c r="S18" s="23"/>
      <c r="T18" s="81"/>
      <c r="U18" s="83"/>
      <c r="V18" s="130" t="s">
        <v>294</v>
      </c>
      <c r="W18" s="131"/>
      <c r="X18" s="131"/>
      <c r="Y18" s="131"/>
      <c r="Z18" s="131"/>
      <c r="AA18" s="131"/>
      <c r="AB18" s="25" t="s">
        <v>292</v>
      </c>
      <c r="AC18" s="190">
        <v>0.7</v>
      </c>
      <c r="AD18" s="191"/>
      <c r="AE18" s="60" t="s">
        <v>295</v>
      </c>
      <c r="AF18" s="23"/>
      <c r="AG18" s="23"/>
      <c r="AH18" s="23"/>
      <c r="AI18" s="23"/>
      <c r="AJ18" s="23"/>
      <c r="AK18" s="23"/>
      <c r="AL18" s="23"/>
      <c r="AM18" s="23"/>
      <c r="AN18" s="23"/>
      <c r="AO18" s="25" t="s">
        <v>292</v>
      </c>
      <c r="AP18" s="158">
        <v>1</v>
      </c>
      <c r="AQ18" s="159"/>
      <c r="AR18" s="53"/>
      <c r="AS18" s="34"/>
      <c r="AT18" s="34"/>
      <c r="AU18" s="67"/>
      <c r="AV18" s="74"/>
      <c r="AW18" s="37"/>
      <c r="AX18" s="37"/>
      <c r="AY18" s="67"/>
      <c r="AZ18" s="26">
        <f>ROUND(ROUND(F9*AC18,0)*AP18,0)+(ROUND(ROUND(ROUND(K13*AC18,0)*AP18,0)*(1+AT9),0)+(ROUND(ROUND(ROUND(Q17*AC18,0)*AP18,0)*(1+AX9),0)))</f>
        <v>692</v>
      </c>
      <c r="BA18" s="41"/>
    </row>
    <row r="19" spans="1:53" s="20" customFormat="1" ht="17.100000000000001" customHeight="1" x14ac:dyDescent="0.15">
      <c r="A19" s="7">
        <v>11</v>
      </c>
      <c r="B19" s="8">
        <v>1755</v>
      </c>
      <c r="C19" s="9" t="s">
        <v>1103</v>
      </c>
      <c r="D19" s="180" t="s">
        <v>342</v>
      </c>
      <c r="E19" s="177"/>
      <c r="F19" s="177"/>
      <c r="G19" s="177"/>
      <c r="H19" s="177"/>
      <c r="I19" s="198"/>
      <c r="J19" s="160" t="s">
        <v>340</v>
      </c>
      <c r="K19" s="177"/>
      <c r="L19" s="177"/>
      <c r="M19" s="177"/>
      <c r="N19" s="177"/>
      <c r="O19" s="198"/>
      <c r="P19" s="164" t="s">
        <v>339</v>
      </c>
      <c r="Q19" s="201"/>
      <c r="R19" s="201"/>
      <c r="S19" s="201"/>
      <c r="T19" s="201"/>
      <c r="U19" s="217"/>
      <c r="V19" s="17"/>
      <c r="W19" s="17"/>
      <c r="X19" s="17"/>
      <c r="Y19" s="17"/>
      <c r="Z19" s="40"/>
      <c r="AA19" s="40"/>
      <c r="AB19" s="17"/>
      <c r="AC19" s="64"/>
      <c r="AD19" s="65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36"/>
      <c r="AP19" s="56"/>
      <c r="AQ19" s="57"/>
      <c r="AR19" s="113"/>
      <c r="AS19" s="114"/>
      <c r="AT19" s="114"/>
      <c r="AU19" s="115"/>
      <c r="AV19" s="102"/>
      <c r="AW19" s="103"/>
      <c r="AX19" s="103"/>
      <c r="AY19" s="104"/>
      <c r="AZ19" s="19">
        <f>ROUND(F21,0)+(ROUND(K21*(1+AT9),0)+(ROUND(Q21*(1+AX9),0)))</f>
        <v>926</v>
      </c>
      <c r="BA19" s="41"/>
    </row>
    <row r="20" spans="1:53" s="20" customFormat="1" ht="17.100000000000001" customHeight="1" x14ac:dyDescent="0.15">
      <c r="A20" s="7">
        <v>11</v>
      </c>
      <c r="B20" s="8">
        <v>1756</v>
      </c>
      <c r="C20" s="9" t="s">
        <v>1104</v>
      </c>
      <c r="D20" s="178"/>
      <c r="E20" s="179"/>
      <c r="F20" s="179"/>
      <c r="G20" s="179"/>
      <c r="H20" s="179"/>
      <c r="I20" s="199"/>
      <c r="J20" s="178"/>
      <c r="K20" s="179"/>
      <c r="L20" s="179"/>
      <c r="M20" s="179"/>
      <c r="N20" s="179"/>
      <c r="O20" s="199"/>
      <c r="P20" s="202"/>
      <c r="Q20" s="203"/>
      <c r="R20" s="203"/>
      <c r="S20" s="203"/>
      <c r="T20" s="203"/>
      <c r="U20" s="218"/>
      <c r="V20" s="23"/>
      <c r="W20" s="23"/>
      <c r="X20" s="23"/>
      <c r="Y20" s="23"/>
      <c r="Z20" s="43"/>
      <c r="AA20" s="43"/>
      <c r="AB20" s="38"/>
      <c r="AC20" s="38"/>
      <c r="AD20" s="83"/>
      <c r="AE20" s="60" t="s">
        <v>754</v>
      </c>
      <c r="AF20" s="23"/>
      <c r="AG20" s="23"/>
      <c r="AH20" s="23"/>
      <c r="AI20" s="23"/>
      <c r="AJ20" s="23"/>
      <c r="AK20" s="23"/>
      <c r="AL20" s="23"/>
      <c r="AM20" s="23"/>
      <c r="AN20" s="23"/>
      <c r="AO20" s="25" t="s">
        <v>755</v>
      </c>
      <c r="AP20" s="158">
        <v>1</v>
      </c>
      <c r="AQ20" s="159"/>
      <c r="AR20" s="113"/>
      <c r="AS20" s="114"/>
      <c r="AT20" s="114"/>
      <c r="AU20" s="115"/>
      <c r="AV20" s="102"/>
      <c r="AW20" s="103"/>
      <c r="AX20" s="103"/>
      <c r="AY20" s="104"/>
      <c r="AZ20" s="19">
        <f>ROUND(F21*AP20,0)+(ROUND(ROUND(K21*AP20,0)*(1+AT9),0)+(ROUND(ROUND(Q21*AP20,0)*(1+AX9),0)))</f>
        <v>926</v>
      </c>
      <c r="BA20" s="41"/>
    </row>
    <row r="21" spans="1:53" s="20" customFormat="1" ht="17.100000000000001" customHeight="1" x14ac:dyDescent="0.15">
      <c r="A21" s="7">
        <v>11</v>
      </c>
      <c r="B21" s="8">
        <v>1757</v>
      </c>
      <c r="C21" s="9" t="s">
        <v>1105</v>
      </c>
      <c r="D21" s="53"/>
      <c r="F21" s="176">
        <v>400</v>
      </c>
      <c r="G21" s="176"/>
      <c r="H21" s="15" t="s">
        <v>731</v>
      </c>
      <c r="J21" s="75"/>
      <c r="K21" s="176">
        <v>330</v>
      </c>
      <c r="L21" s="176"/>
      <c r="M21" s="15" t="s">
        <v>731</v>
      </c>
      <c r="O21" s="51"/>
      <c r="P21" s="52"/>
      <c r="Q21" s="176">
        <v>75</v>
      </c>
      <c r="R21" s="176"/>
      <c r="S21" s="15" t="s">
        <v>731</v>
      </c>
      <c r="T21" s="34"/>
      <c r="U21" s="51"/>
      <c r="V21" s="129" t="s">
        <v>165</v>
      </c>
      <c r="W21" s="129"/>
      <c r="X21" s="129"/>
      <c r="Y21" s="129"/>
      <c r="Z21" s="129"/>
      <c r="AA21" s="129"/>
      <c r="AB21" s="15"/>
      <c r="AC21" s="27"/>
      <c r="AD21" s="67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36"/>
      <c r="AP21" s="56"/>
      <c r="AQ21" s="57"/>
      <c r="AR21" s="53"/>
      <c r="AS21" s="27"/>
      <c r="AT21" s="111"/>
      <c r="AU21" s="112"/>
      <c r="AV21" s="59"/>
      <c r="AW21" s="27"/>
      <c r="AX21" s="111"/>
      <c r="AY21" s="112"/>
      <c r="AZ21" s="19">
        <f>ROUND(F21*AC22,0)+(ROUND(ROUND(K21*AC22,0)*(1+AT9),0)+(ROUND(ROUND(Q21*AC22,0)*(1+AX9),0)))</f>
        <v>649</v>
      </c>
      <c r="BA21" s="41"/>
    </row>
    <row r="22" spans="1:53" s="20" customFormat="1" ht="17.100000000000001" customHeight="1" x14ac:dyDescent="0.15">
      <c r="A22" s="7">
        <v>11</v>
      </c>
      <c r="B22" s="8">
        <v>1758</v>
      </c>
      <c r="C22" s="9" t="s">
        <v>1106</v>
      </c>
      <c r="D22" s="84"/>
      <c r="E22" s="81"/>
      <c r="F22" s="81"/>
      <c r="G22" s="81"/>
      <c r="H22" s="81"/>
      <c r="I22" s="82"/>
      <c r="J22" s="77"/>
      <c r="K22" s="78"/>
      <c r="L22" s="78"/>
      <c r="M22" s="38"/>
      <c r="N22" s="38"/>
      <c r="O22" s="83"/>
      <c r="P22" s="35"/>
      <c r="Q22" s="38"/>
      <c r="R22" s="38"/>
      <c r="S22" s="23"/>
      <c r="T22" s="81"/>
      <c r="U22" s="83"/>
      <c r="V22" s="131" t="s">
        <v>294</v>
      </c>
      <c r="W22" s="131"/>
      <c r="X22" s="131"/>
      <c r="Y22" s="131"/>
      <c r="Z22" s="131"/>
      <c r="AA22" s="131"/>
      <c r="AB22" s="25" t="s">
        <v>292</v>
      </c>
      <c r="AC22" s="190">
        <v>0.7</v>
      </c>
      <c r="AD22" s="191"/>
      <c r="AE22" s="60" t="s">
        <v>295</v>
      </c>
      <c r="AF22" s="23"/>
      <c r="AG22" s="23"/>
      <c r="AH22" s="23"/>
      <c r="AI22" s="23"/>
      <c r="AJ22" s="23"/>
      <c r="AK22" s="23"/>
      <c r="AL22" s="23"/>
      <c r="AM22" s="23"/>
      <c r="AN22" s="23"/>
      <c r="AO22" s="25" t="s">
        <v>292</v>
      </c>
      <c r="AP22" s="158">
        <v>1</v>
      </c>
      <c r="AQ22" s="159"/>
      <c r="AR22" s="53"/>
      <c r="AS22" s="34"/>
      <c r="AT22" s="34"/>
      <c r="AU22" s="67"/>
      <c r="AV22" s="74"/>
      <c r="AW22" s="37"/>
      <c r="AX22" s="37"/>
      <c r="AY22" s="67"/>
      <c r="AZ22" s="26">
        <f>ROUND(ROUND(F21*AC22,0)*AP22,0)+(ROUND(ROUND(ROUND(K21*AC22,0)*AP22,0)*(1+AT9),0)+(ROUND(ROUND(ROUND(Q21*AC22,0)*AP22,0)*(1+AX9),0)))</f>
        <v>649</v>
      </c>
      <c r="BA22" s="41"/>
    </row>
    <row r="23" spans="1:53" s="20" customFormat="1" ht="17.100000000000001" customHeight="1" x14ac:dyDescent="0.15">
      <c r="A23" s="7">
        <v>11</v>
      </c>
      <c r="B23" s="8">
        <v>1759</v>
      </c>
      <c r="C23" s="9" t="s">
        <v>615</v>
      </c>
      <c r="D23" s="180" t="s">
        <v>343</v>
      </c>
      <c r="E23" s="177"/>
      <c r="F23" s="177"/>
      <c r="G23" s="177"/>
      <c r="H23" s="177"/>
      <c r="I23" s="198"/>
      <c r="J23" s="160" t="s">
        <v>344</v>
      </c>
      <c r="K23" s="177"/>
      <c r="L23" s="177"/>
      <c r="M23" s="177"/>
      <c r="N23" s="177"/>
      <c r="O23" s="198"/>
      <c r="P23" s="164" t="s">
        <v>339</v>
      </c>
      <c r="Q23" s="201"/>
      <c r="R23" s="201"/>
      <c r="S23" s="201"/>
      <c r="T23" s="201"/>
      <c r="U23" s="217"/>
      <c r="V23" s="17"/>
      <c r="W23" s="17"/>
      <c r="X23" s="17"/>
      <c r="Y23" s="17"/>
      <c r="Z23" s="40"/>
      <c r="AA23" s="40"/>
      <c r="AB23" s="17"/>
      <c r="AC23" s="64"/>
      <c r="AD23" s="65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36"/>
      <c r="AP23" s="56"/>
      <c r="AQ23" s="57"/>
      <c r="AR23" s="113"/>
      <c r="AS23" s="114"/>
      <c r="AT23" s="114"/>
      <c r="AU23" s="115"/>
      <c r="AV23" s="102"/>
      <c r="AW23" s="103"/>
      <c r="AX23" s="103"/>
      <c r="AY23" s="104"/>
      <c r="AZ23" s="19">
        <f>ROUND(F25,0)+(ROUND(K25*(1+AT9),0)+(ROUND(Q25*(1+AX9),0)))</f>
        <v>781</v>
      </c>
      <c r="BA23" s="41"/>
    </row>
    <row r="24" spans="1:53" s="20" customFormat="1" ht="17.100000000000001" customHeight="1" x14ac:dyDescent="0.15">
      <c r="A24" s="7">
        <v>11</v>
      </c>
      <c r="B24" s="8">
        <v>1760</v>
      </c>
      <c r="C24" s="9" t="s">
        <v>1107</v>
      </c>
      <c r="D24" s="178"/>
      <c r="E24" s="179"/>
      <c r="F24" s="179"/>
      <c r="G24" s="179"/>
      <c r="H24" s="179"/>
      <c r="I24" s="199"/>
      <c r="J24" s="178"/>
      <c r="K24" s="179"/>
      <c r="L24" s="179"/>
      <c r="M24" s="179"/>
      <c r="N24" s="179"/>
      <c r="O24" s="199"/>
      <c r="P24" s="202"/>
      <c r="Q24" s="203"/>
      <c r="R24" s="203"/>
      <c r="S24" s="203"/>
      <c r="T24" s="203"/>
      <c r="U24" s="218"/>
      <c r="V24" s="23"/>
      <c r="W24" s="23"/>
      <c r="X24" s="23"/>
      <c r="Y24" s="23"/>
      <c r="Z24" s="43"/>
      <c r="AA24" s="43"/>
      <c r="AB24" s="38"/>
      <c r="AC24" s="38"/>
      <c r="AD24" s="83"/>
      <c r="AE24" s="60" t="s">
        <v>754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5" t="s">
        <v>755</v>
      </c>
      <c r="AP24" s="158">
        <v>1</v>
      </c>
      <c r="AQ24" s="159"/>
      <c r="AR24" s="113"/>
      <c r="AS24" s="114"/>
      <c r="AT24" s="114"/>
      <c r="AU24" s="115"/>
      <c r="AV24" s="102"/>
      <c r="AW24" s="103"/>
      <c r="AX24" s="103"/>
      <c r="AY24" s="104"/>
      <c r="AZ24" s="19">
        <f>ROUND(F25*AP24,0)+(ROUND(ROUND(K25*AP24,0)*(1+AT9),0)+(ROUND(ROUND(Q25*AP24,0)*(1+AX9),0)))</f>
        <v>781</v>
      </c>
      <c r="BA24" s="41"/>
    </row>
    <row r="25" spans="1:53" s="20" customFormat="1" ht="17.100000000000001" customHeight="1" x14ac:dyDescent="0.15">
      <c r="A25" s="7">
        <v>11</v>
      </c>
      <c r="B25" s="8">
        <v>1761</v>
      </c>
      <c r="C25" s="9" t="s">
        <v>1108</v>
      </c>
      <c r="D25" s="53"/>
      <c r="F25" s="176">
        <v>230</v>
      </c>
      <c r="G25" s="176"/>
      <c r="H25" s="15" t="s">
        <v>731</v>
      </c>
      <c r="J25" s="75"/>
      <c r="K25" s="176">
        <v>350</v>
      </c>
      <c r="L25" s="176"/>
      <c r="M25" s="15" t="s">
        <v>731</v>
      </c>
      <c r="O25" s="51"/>
      <c r="P25" s="52"/>
      <c r="Q25" s="176">
        <v>75</v>
      </c>
      <c r="R25" s="176"/>
      <c r="S25" s="15" t="s">
        <v>731</v>
      </c>
      <c r="T25" s="34"/>
      <c r="U25" s="51"/>
      <c r="V25" s="129" t="s">
        <v>165</v>
      </c>
      <c r="W25" s="129"/>
      <c r="X25" s="129"/>
      <c r="Y25" s="129"/>
      <c r="Z25" s="129"/>
      <c r="AA25" s="129"/>
      <c r="AB25" s="15"/>
      <c r="AC25" s="27"/>
      <c r="AD25" s="67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36"/>
      <c r="AP25" s="56"/>
      <c r="AQ25" s="57"/>
      <c r="AR25" s="53"/>
      <c r="AS25" s="27"/>
      <c r="AT25" s="111"/>
      <c r="AU25" s="112"/>
      <c r="AV25" s="59"/>
      <c r="AW25" s="27"/>
      <c r="AX25" s="111"/>
      <c r="AY25" s="112"/>
      <c r="AZ25" s="19">
        <f>ROUND(F25*AC26,0)+(ROUND(ROUND(K25*AC26,0)*(1+AT9),0)+(ROUND(ROUND(Q25*AC26,0)*(1+AX9),0)))</f>
        <v>547</v>
      </c>
      <c r="BA25" s="41"/>
    </row>
    <row r="26" spans="1:53" s="20" customFormat="1" ht="17.100000000000001" customHeight="1" x14ac:dyDescent="0.15">
      <c r="A26" s="7">
        <v>11</v>
      </c>
      <c r="B26" s="8">
        <v>1762</v>
      </c>
      <c r="C26" s="9" t="s">
        <v>101</v>
      </c>
      <c r="D26" s="74"/>
      <c r="E26" s="37"/>
      <c r="F26" s="37"/>
      <c r="G26" s="37"/>
      <c r="H26" s="37"/>
      <c r="I26" s="68"/>
      <c r="J26" s="75"/>
      <c r="K26" s="76"/>
      <c r="L26" s="76"/>
      <c r="M26" s="34"/>
      <c r="N26" s="34"/>
      <c r="O26" s="51"/>
      <c r="P26" s="53"/>
      <c r="Q26" s="34"/>
      <c r="R26" s="34"/>
      <c r="S26" s="15"/>
      <c r="T26" s="37"/>
      <c r="U26" s="51"/>
      <c r="V26" s="131" t="s">
        <v>294</v>
      </c>
      <c r="W26" s="131"/>
      <c r="X26" s="131"/>
      <c r="Y26" s="131"/>
      <c r="Z26" s="131"/>
      <c r="AA26" s="131"/>
      <c r="AB26" s="25" t="s">
        <v>292</v>
      </c>
      <c r="AC26" s="190">
        <v>0.7</v>
      </c>
      <c r="AD26" s="191"/>
      <c r="AE26" s="60" t="s">
        <v>295</v>
      </c>
      <c r="AF26" s="23"/>
      <c r="AG26" s="23"/>
      <c r="AH26" s="23"/>
      <c r="AI26" s="23"/>
      <c r="AJ26" s="23"/>
      <c r="AK26" s="23"/>
      <c r="AL26" s="23"/>
      <c r="AM26" s="23"/>
      <c r="AN26" s="23"/>
      <c r="AO26" s="25" t="s">
        <v>292</v>
      </c>
      <c r="AP26" s="158">
        <v>1</v>
      </c>
      <c r="AQ26" s="159"/>
      <c r="AR26" s="53"/>
      <c r="AS26" s="34"/>
      <c r="AT26" s="34"/>
      <c r="AU26" s="67"/>
      <c r="AV26" s="74"/>
      <c r="AW26" s="37"/>
      <c r="AX26" s="37"/>
      <c r="AY26" s="67"/>
      <c r="AZ26" s="26">
        <f>ROUND(ROUND(F25*AC26,0)*AP26,0)+(ROUND(ROUND(ROUND(K25*AC26,0)*AP26,0)*(1+AT9),0)+(ROUND(ROUND(ROUND(Q25*AC26,0)*AP26,0)*(1+AX9),0)))</f>
        <v>547</v>
      </c>
      <c r="BA26" s="41"/>
    </row>
    <row r="27" spans="1:53" s="20" customFormat="1" ht="17.100000000000001" customHeight="1" x14ac:dyDescent="0.15">
      <c r="A27" s="7">
        <v>11</v>
      </c>
      <c r="B27" s="8">
        <v>1763</v>
      </c>
      <c r="C27" s="9" t="s">
        <v>102</v>
      </c>
      <c r="D27" s="132"/>
      <c r="E27" s="133"/>
      <c r="F27" s="133"/>
      <c r="G27" s="133"/>
      <c r="H27" s="133"/>
      <c r="I27" s="116"/>
      <c r="J27" s="118"/>
      <c r="K27" s="133"/>
      <c r="L27" s="133"/>
      <c r="M27" s="133"/>
      <c r="N27" s="133"/>
      <c r="O27" s="116"/>
      <c r="P27" s="164" t="s">
        <v>341</v>
      </c>
      <c r="Q27" s="201"/>
      <c r="R27" s="201"/>
      <c r="S27" s="201"/>
      <c r="T27" s="201"/>
      <c r="U27" s="217"/>
      <c r="V27" s="17"/>
      <c r="W27" s="17"/>
      <c r="X27" s="17"/>
      <c r="Y27" s="17"/>
      <c r="Z27" s="40"/>
      <c r="AA27" s="40"/>
      <c r="AB27" s="17"/>
      <c r="AC27" s="64"/>
      <c r="AD27" s="65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36"/>
      <c r="AP27" s="56"/>
      <c r="AQ27" s="57"/>
      <c r="AR27" s="113"/>
      <c r="AS27" s="114"/>
      <c r="AT27" s="114"/>
      <c r="AU27" s="115"/>
      <c r="AV27" s="102"/>
      <c r="AW27" s="103"/>
      <c r="AX27" s="103"/>
      <c r="AY27" s="104"/>
      <c r="AZ27" s="19">
        <f>ROUND(F25,0)+(ROUND(K25*(1+AT9),0)+(ROUND(Q29*(1+AX9),0)))</f>
        <v>893</v>
      </c>
      <c r="BA27" s="41"/>
    </row>
    <row r="28" spans="1:53" s="20" customFormat="1" ht="17.100000000000001" customHeight="1" x14ac:dyDescent="0.15">
      <c r="A28" s="7">
        <v>11</v>
      </c>
      <c r="B28" s="8">
        <v>1764</v>
      </c>
      <c r="C28" s="9" t="s">
        <v>103</v>
      </c>
      <c r="D28" s="125"/>
      <c r="E28" s="133"/>
      <c r="F28" s="133"/>
      <c r="G28" s="133"/>
      <c r="H28" s="133"/>
      <c r="I28" s="116"/>
      <c r="J28" s="125"/>
      <c r="K28" s="133"/>
      <c r="L28" s="133"/>
      <c r="M28" s="133"/>
      <c r="N28" s="133"/>
      <c r="O28" s="116"/>
      <c r="P28" s="202"/>
      <c r="Q28" s="203"/>
      <c r="R28" s="203"/>
      <c r="S28" s="203"/>
      <c r="T28" s="203"/>
      <c r="U28" s="218"/>
      <c r="V28" s="23"/>
      <c r="W28" s="23"/>
      <c r="X28" s="23"/>
      <c r="Y28" s="23"/>
      <c r="Z28" s="43"/>
      <c r="AA28" s="43"/>
      <c r="AB28" s="38"/>
      <c r="AC28" s="38"/>
      <c r="AD28" s="83"/>
      <c r="AE28" s="60" t="s">
        <v>754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5" t="s">
        <v>755</v>
      </c>
      <c r="AP28" s="158">
        <v>1</v>
      </c>
      <c r="AQ28" s="159"/>
      <c r="AR28" s="113"/>
      <c r="AS28" s="114"/>
      <c r="AT28" s="114"/>
      <c r="AU28" s="115"/>
      <c r="AV28" s="102"/>
      <c r="AW28" s="103"/>
      <c r="AX28" s="103"/>
      <c r="AY28" s="104"/>
      <c r="AZ28" s="19">
        <f>ROUND(F25*AP28,0)+(ROUND(ROUND(K25*AP28,0)*(1+AT9),0)+(ROUND(ROUND(Q29*AP28,0)*(1+AX9),0)))</f>
        <v>893</v>
      </c>
      <c r="BA28" s="41"/>
    </row>
    <row r="29" spans="1:53" s="20" customFormat="1" ht="17.100000000000001" customHeight="1" x14ac:dyDescent="0.15">
      <c r="A29" s="7">
        <v>11</v>
      </c>
      <c r="B29" s="8">
        <v>1765</v>
      </c>
      <c r="C29" s="9" t="s">
        <v>104</v>
      </c>
      <c r="D29" s="53"/>
      <c r="E29" s="34"/>
      <c r="F29" s="88"/>
      <c r="G29" s="88"/>
      <c r="H29" s="15"/>
      <c r="I29" s="34"/>
      <c r="J29" s="75"/>
      <c r="K29" s="88"/>
      <c r="L29" s="88"/>
      <c r="M29" s="15"/>
      <c r="N29" s="34"/>
      <c r="O29" s="51"/>
      <c r="P29" s="52"/>
      <c r="Q29" s="176">
        <v>150</v>
      </c>
      <c r="R29" s="176"/>
      <c r="S29" s="15" t="s">
        <v>731</v>
      </c>
      <c r="T29" s="34"/>
      <c r="U29" s="51"/>
      <c r="V29" s="129" t="s">
        <v>165</v>
      </c>
      <c r="W29" s="129"/>
      <c r="X29" s="129"/>
      <c r="Y29" s="129"/>
      <c r="Z29" s="129"/>
      <c r="AA29" s="129"/>
      <c r="AB29" s="15"/>
      <c r="AC29" s="27"/>
      <c r="AD29" s="67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36"/>
      <c r="AP29" s="56"/>
      <c r="AQ29" s="57"/>
      <c r="AR29" s="53"/>
      <c r="AS29" s="27"/>
      <c r="AT29" s="111"/>
      <c r="AU29" s="112"/>
      <c r="AV29" s="59"/>
      <c r="AW29" s="27"/>
      <c r="AX29" s="111"/>
      <c r="AY29" s="112"/>
      <c r="AZ29" s="19">
        <f>ROUND(F25*AC30,0)+(ROUND(ROUND(K25*AC30,0)*(1+AT9),0)+(ROUND(ROUND(Q29*AC30,0)*(1+AX9),0)))</f>
        <v>625</v>
      </c>
      <c r="BA29" s="41"/>
    </row>
    <row r="30" spans="1:53" s="20" customFormat="1" ht="17.100000000000001" customHeight="1" x14ac:dyDescent="0.15">
      <c r="A30" s="7">
        <v>11</v>
      </c>
      <c r="B30" s="8">
        <v>1766</v>
      </c>
      <c r="C30" s="9" t="s">
        <v>105</v>
      </c>
      <c r="D30" s="74"/>
      <c r="E30" s="37"/>
      <c r="F30" s="37"/>
      <c r="G30" s="37"/>
      <c r="H30" s="37"/>
      <c r="I30" s="68"/>
      <c r="J30" s="75"/>
      <c r="K30" s="76"/>
      <c r="L30" s="76"/>
      <c r="M30" s="34"/>
      <c r="N30" s="34"/>
      <c r="O30" s="51"/>
      <c r="P30" s="53"/>
      <c r="Q30" s="34"/>
      <c r="R30" s="34"/>
      <c r="S30" s="15"/>
      <c r="T30" s="37"/>
      <c r="U30" s="51"/>
      <c r="V30" s="131" t="s">
        <v>294</v>
      </c>
      <c r="W30" s="131"/>
      <c r="X30" s="131"/>
      <c r="Y30" s="131"/>
      <c r="Z30" s="131"/>
      <c r="AA30" s="131"/>
      <c r="AB30" s="25" t="s">
        <v>292</v>
      </c>
      <c r="AC30" s="190">
        <v>0.7</v>
      </c>
      <c r="AD30" s="191"/>
      <c r="AE30" s="60" t="s">
        <v>295</v>
      </c>
      <c r="AF30" s="23"/>
      <c r="AG30" s="23"/>
      <c r="AH30" s="23"/>
      <c r="AI30" s="23"/>
      <c r="AJ30" s="23"/>
      <c r="AK30" s="23"/>
      <c r="AL30" s="23"/>
      <c r="AM30" s="23"/>
      <c r="AN30" s="23"/>
      <c r="AO30" s="25" t="s">
        <v>292</v>
      </c>
      <c r="AP30" s="158">
        <v>1</v>
      </c>
      <c r="AQ30" s="159"/>
      <c r="AR30" s="53"/>
      <c r="AS30" s="34"/>
      <c r="AT30" s="34"/>
      <c r="AU30" s="67"/>
      <c r="AV30" s="74"/>
      <c r="AW30" s="37"/>
      <c r="AX30" s="37"/>
      <c r="AY30" s="67"/>
      <c r="AZ30" s="26">
        <f>ROUND(ROUND(F25*AC30,0)*AP30,0)+(ROUND(ROUND(ROUND(K25*AC30,0)*AP30,0)*(1+AT9),0)+(ROUND(ROUND(ROUND(Q29*AC30,0)*AP30,0)*(1+AX9),0)))</f>
        <v>625</v>
      </c>
      <c r="BA30" s="41"/>
    </row>
    <row r="31" spans="1:53" s="20" customFormat="1" ht="17.100000000000001" customHeight="1" x14ac:dyDescent="0.15">
      <c r="A31" s="7">
        <v>11</v>
      </c>
      <c r="B31" s="8">
        <v>1767</v>
      </c>
      <c r="C31" s="9" t="s">
        <v>106</v>
      </c>
      <c r="D31" s="132"/>
      <c r="E31" s="133"/>
      <c r="F31" s="133"/>
      <c r="G31" s="133"/>
      <c r="H31" s="133"/>
      <c r="I31" s="116"/>
      <c r="J31" s="118"/>
      <c r="K31" s="133"/>
      <c r="L31" s="133"/>
      <c r="M31" s="133"/>
      <c r="N31" s="133"/>
      <c r="O31" s="116"/>
      <c r="P31" s="164" t="s">
        <v>786</v>
      </c>
      <c r="Q31" s="201"/>
      <c r="R31" s="201"/>
      <c r="S31" s="201"/>
      <c r="T31" s="201"/>
      <c r="U31" s="217"/>
      <c r="V31" s="17"/>
      <c r="W31" s="17"/>
      <c r="X31" s="17"/>
      <c r="Y31" s="17"/>
      <c r="Z31" s="40"/>
      <c r="AA31" s="40"/>
      <c r="AB31" s="17"/>
      <c r="AC31" s="64"/>
      <c r="AD31" s="65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36"/>
      <c r="AP31" s="56"/>
      <c r="AQ31" s="57"/>
      <c r="AR31" s="113"/>
      <c r="AS31" s="114"/>
      <c r="AT31" s="114"/>
      <c r="AU31" s="115"/>
      <c r="AV31" s="102"/>
      <c r="AW31" s="103"/>
      <c r="AX31" s="103"/>
      <c r="AY31" s="104"/>
      <c r="AZ31" s="19">
        <f>ROUND(F25,0)+(ROUND(K25*(1+AT9),0)+(ROUND(Q33*(1+AX9),0)))</f>
        <v>1006</v>
      </c>
      <c r="BA31" s="41"/>
    </row>
    <row r="32" spans="1:53" s="20" customFormat="1" ht="17.100000000000001" customHeight="1" x14ac:dyDescent="0.15">
      <c r="A32" s="7">
        <v>11</v>
      </c>
      <c r="B32" s="8">
        <v>1768</v>
      </c>
      <c r="C32" s="9" t="s">
        <v>107</v>
      </c>
      <c r="D32" s="125"/>
      <c r="E32" s="133"/>
      <c r="F32" s="133"/>
      <c r="G32" s="133"/>
      <c r="H32" s="133"/>
      <c r="I32" s="116"/>
      <c r="J32" s="125"/>
      <c r="K32" s="133"/>
      <c r="L32" s="133"/>
      <c r="M32" s="133"/>
      <c r="N32" s="133"/>
      <c r="O32" s="116"/>
      <c r="P32" s="202"/>
      <c r="Q32" s="203"/>
      <c r="R32" s="203"/>
      <c r="S32" s="203"/>
      <c r="T32" s="203"/>
      <c r="U32" s="218"/>
      <c r="V32" s="23"/>
      <c r="W32" s="23"/>
      <c r="X32" s="23"/>
      <c r="Y32" s="23"/>
      <c r="Z32" s="43"/>
      <c r="AA32" s="43"/>
      <c r="AB32" s="38"/>
      <c r="AC32" s="38"/>
      <c r="AD32" s="83"/>
      <c r="AE32" s="60" t="s">
        <v>754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5" t="s">
        <v>755</v>
      </c>
      <c r="AP32" s="158">
        <v>1</v>
      </c>
      <c r="AQ32" s="159"/>
      <c r="AR32" s="113"/>
      <c r="AS32" s="114"/>
      <c r="AT32" s="114"/>
      <c r="AU32" s="115"/>
      <c r="AV32" s="102"/>
      <c r="AW32" s="103"/>
      <c r="AX32" s="103"/>
      <c r="AY32" s="104"/>
      <c r="AZ32" s="19">
        <f>ROUND(F25*AP32,0)+(ROUND(ROUND(K25*AP32,0)*(1+AT9),0)+(ROUND(ROUND(Q33*AP32,0)*(1+AX9),0)))</f>
        <v>1006</v>
      </c>
      <c r="BA32" s="41"/>
    </row>
    <row r="33" spans="1:53" s="20" customFormat="1" ht="17.100000000000001" customHeight="1" x14ac:dyDescent="0.15">
      <c r="A33" s="7">
        <v>11</v>
      </c>
      <c r="B33" s="8">
        <v>1769</v>
      </c>
      <c r="C33" s="9" t="s">
        <v>108</v>
      </c>
      <c r="D33" s="53"/>
      <c r="E33" s="34"/>
      <c r="F33" s="88"/>
      <c r="G33" s="88"/>
      <c r="H33" s="15"/>
      <c r="I33" s="34"/>
      <c r="J33" s="75"/>
      <c r="K33" s="88"/>
      <c r="L33" s="88"/>
      <c r="M33" s="15"/>
      <c r="N33" s="34"/>
      <c r="O33" s="51"/>
      <c r="P33" s="52"/>
      <c r="Q33" s="176">
        <v>225</v>
      </c>
      <c r="R33" s="176"/>
      <c r="S33" s="15" t="s">
        <v>731</v>
      </c>
      <c r="T33" s="34"/>
      <c r="U33" s="51"/>
      <c r="V33" s="129" t="s">
        <v>165</v>
      </c>
      <c r="W33" s="129"/>
      <c r="X33" s="129"/>
      <c r="Y33" s="129"/>
      <c r="Z33" s="129"/>
      <c r="AA33" s="129"/>
      <c r="AB33" s="15"/>
      <c r="AC33" s="27"/>
      <c r="AD33" s="67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6"/>
      <c r="AP33" s="56"/>
      <c r="AQ33" s="57"/>
      <c r="AR33" s="53"/>
      <c r="AS33" s="27"/>
      <c r="AT33" s="111"/>
      <c r="AU33" s="112"/>
      <c r="AV33" s="59"/>
      <c r="AW33" s="27"/>
      <c r="AX33" s="111"/>
      <c r="AY33" s="112"/>
      <c r="AZ33" s="19">
        <f>ROUND(F25*AC34,0)+(ROUND(ROUND(K25*AC34,0)*(1+AT9),0)+(ROUND(ROUND(Q33*AC34,0)*(1+AX9),0)))</f>
        <v>704</v>
      </c>
      <c r="BA33" s="41"/>
    </row>
    <row r="34" spans="1:53" s="20" customFormat="1" ht="17.100000000000001" customHeight="1" x14ac:dyDescent="0.15">
      <c r="A34" s="7">
        <v>11</v>
      </c>
      <c r="B34" s="8">
        <v>1770</v>
      </c>
      <c r="C34" s="9" t="s">
        <v>109</v>
      </c>
      <c r="D34" s="84"/>
      <c r="E34" s="81"/>
      <c r="F34" s="81"/>
      <c r="G34" s="81"/>
      <c r="H34" s="81"/>
      <c r="I34" s="82"/>
      <c r="J34" s="77"/>
      <c r="K34" s="78"/>
      <c r="L34" s="78"/>
      <c r="M34" s="38"/>
      <c r="N34" s="38"/>
      <c r="O34" s="83"/>
      <c r="P34" s="35"/>
      <c r="Q34" s="38"/>
      <c r="R34" s="38"/>
      <c r="S34" s="23"/>
      <c r="T34" s="81"/>
      <c r="U34" s="83"/>
      <c r="V34" s="131" t="s">
        <v>294</v>
      </c>
      <c r="W34" s="131"/>
      <c r="X34" s="131"/>
      <c r="Y34" s="131"/>
      <c r="Z34" s="131"/>
      <c r="AA34" s="131"/>
      <c r="AB34" s="25" t="s">
        <v>292</v>
      </c>
      <c r="AC34" s="190">
        <v>0.7</v>
      </c>
      <c r="AD34" s="191"/>
      <c r="AE34" s="60" t="s">
        <v>295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5" t="s">
        <v>292</v>
      </c>
      <c r="AP34" s="158">
        <v>1</v>
      </c>
      <c r="AQ34" s="159"/>
      <c r="AR34" s="53"/>
      <c r="AS34" s="34"/>
      <c r="AT34" s="34"/>
      <c r="AU34" s="67"/>
      <c r="AV34" s="74"/>
      <c r="AW34" s="37"/>
      <c r="AX34" s="37"/>
      <c r="AY34" s="67"/>
      <c r="AZ34" s="26">
        <f>ROUND(ROUND(F25*AC34,0)*AP34,0)+(ROUND(ROUND(ROUND(K25*AC34,0)*AP34,0)*(1+AT9),0)+(ROUND(ROUND(ROUND(Q33*AC34,0)*AP34,0)*(1+AX9),0)))</f>
        <v>704</v>
      </c>
      <c r="BA34" s="41"/>
    </row>
    <row r="35" spans="1:53" s="20" customFormat="1" ht="17.100000000000001" customHeight="1" x14ac:dyDescent="0.15">
      <c r="A35" s="7">
        <v>11</v>
      </c>
      <c r="B35" s="8">
        <v>1771</v>
      </c>
      <c r="C35" s="9" t="s">
        <v>110</v>
      </c>
      <c r="D35" s="180" t="s">
        <v>787</v>
      </c>
      <c r="E35" s="177"/>
      <c r="F35" s="177"/>
      <c r="G35" s="177"/>
      <c r="H35" s="177"/>
      <c r="I35" s="198"/>
      <c r="J35" s="160" t="s">
        <v>344</v>
      </c>
      <c r="K35" s="177"/>
      <c r="L35" s="177"/>
      <c r="M35" s="177"/>
      <c r="N35" s="177"/>
      <c r="O35" s="198"/>
      <c r="P35" s="164" t="s">
        <v>339</v>
      </c>
      <c r="Q35" s="201"/>
      <c r="R35" s="201"/>
      <c r="S35" s="201"/>
      <c r="T35" s="201"/>
      <c r="U35" s="217"/>
      <c r="V35" s="17"/>
      <c r="W35" s="17"/>
      <c r="X35" s="17"/>
      <c r="Y35" s="17"/>
      <c r="Z35" s="40"/>
      <c r="AA35" s="40"/>
      <c r="AB35" s="17"/>
      <c r="AC35" s="64"/>
      <c r="AD35" s="65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36"/>
      <c r="AP35" s="56"/>
      <c r="AQ35" s="57"/>
      <c r="AR35" s="113"/>
      <c r="AS35" s="114"/>
      <c r="AT35" s="114"/>
      <c r="AU35" s="115"/>
      <c r="AV35" s="102"/>
      <c r="AW35" s="103"/>
      <c r="AX35" s="103"/>
      <c r="AY35" s="104"/>
      <c r="AZ35" s="19">
        <f>ROUND(F37,0)+(ROUND(K37*(1+AT9),0)+(ROUND(Q37*(1+AX9),0)))</f>
        <v>832</v>
      </c>
      <c r="BA35" s="41"/>
    </row>
    <row r="36" spans="1:53" s="20" customFormat="1" ht="17.100000000000001" customHeight="1" x14ac:dyDescent="0.15">
      <c r="A36" s="7">
        <v>11</v>
      </c>
      <c r="B36" s="8">
        <v>1772</v>
      </c>
      <c r="C36" s="9" t="s">
        <v>111</v>
      </c>
      <c r="D36" s="178"/>
      <c r="E36" s="179"/>
      <c r="F36" s="179"/>
      <c r="G36" s="179"/>
      <c r="H36" s="179"/>
      <c r="I36" s="199"/>
      <c r="J36" s="178"/>
      <c r="K36" s="179"/>
      <c r="L36" s="179"/>
      <c r="M36" s="179"/>
      <c r="N36" s="179"/>
      <c r="O36" s="199"/>
      <c r="P36" s="202"/>
      <c r="Q36" s="203"/>
      <c r="R36" s="203"/>
      <c r="S36" s="203"/>
      <c r="T36" s="203"/>
      <c r="U36" s="218"/>
      <c r="V36" s="23"/>
      <c r="W36" s="23"/>
      <c r="X36" s="23"/>
      <c r="Y36" s="23"/>
      <c r="Z36" s="43"/>
      <c r="AA36" s="43"/>
      <c r="AB36" s="38"/>
      <c r="AC36" s="38"/>
      <c r="AD36" s="83"/>
      <c r="AE36" s="60" t="s">
        <v>754</v>
      </c>
      <c r="AF36" s="23"/>
      <c r="AG36" s="23"/>
      <c r="AH36" s="23"/>
      <c r="AI36" s="23"/>
      <c r="AJ36" s="23"/>
      <c r="AK36" s="23"/>
      <c r="AL36" s="23"/>
      <c r="AM36" s="23"/>
      <c r="AN36" s="23"/>
      <c r="AO36" s="25" t="s">
        <v>755</v>
      </c>
      <c r="AP36" s="158">
        <v>1</v>
      </c>
      <c r="AQ36" s="159"/>
      <c r="AR36" s="113"/>
      <c r="AS36" s="114"/>
      <c r="AT36" s="114"/>
      <c r="AU36" s="115"/>
      <c r="AV36" s="102"/>
      <c r="AW36" s="103"/>
      <c r="AX36" s="103"/>
      <c r="AY36" s="104"/>
      <c r="AZ36" s="19">
        <f>ROUND(F37*AP36,0)+(ROUND(ROUND(K37*AP36,0)*(1+AT9),0)+(ROUND(ROUND(Q37*AP36,0)*(1+AX9),0)))</f>
        <v>832</v>
      </c>
      <c r="BA36" s="41"/>
    </row>
    <row r="37" spans="1:53" s="20" customFormat="1" ht="17.100000000000001" customHeight="1" x14ac:dyDescent="0.15">
      <c r="A37" s="7">
        <v>11</v>
      </c>
      <c r="B37" s="8">
        <v>1773</v>
      </c>
      <c r="C37" s="9" t="s">
        <v>112</v>
      </c>
      <c r="D37" s="53"/>
      <c r="F37" s="176">
        <v>400</v>
      </c>
      <c r="G37" s="176"/>
      <c r="H37" s="15" t="s">
        <v>731</v>
      </c>
      <c r="J37" s="75"/>
      <c r="K37" s="176">
        <v>255</v>
      </c>
      <c r="L37" s="176"/>
      <c r="M37" s="15" t="s">
        <v>731</v>
      </c>
      <c r="O37" s="51"/>
      <c r="P37" s="52"/>
      <c r="Q37" s="176">
        <v>75</v>
      </c>
      <c r="R37" s="176"/>
      <c r="S37" s="15" t="s">
        <v>731</v>
      </c>
      <c r="T37" s="34"/>
      <c r="U37" s="51"/>
      <c r="V37" s="129" t="s">
        <v>165</v>
      </c>
      <c r="W37" s="129"/>
      <c r="X37" s="129"/>
      <c r="Y37" s="129"/>
      <c r="Z37" s="129"/>
      <c r="AA37" s="129"/>
      <c r="AB37" s="15"/>
      <c r="AC37" s="27"/>
      <c r="AD37" s="67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36"/>
      <c r="AP37" s="56"/>
      <c r="AQ37" s="57"/>
      <c r="AR37" s="53"/>
      <c r="AS37" s="27"/>
      <c r="AT37" s="111"/>
      <c r="AU37" s="112"/>
      <c r="AV37" s="59"/>
      <c r="AW37" s="27"/>
      <c r="AX37" s="111"/>
      <c r="AY37" s="112"/>
      <c r="AZ37" s="19">
        <f>ROUND(F37*AC38,0)+(ROUND(ROUND(K37*AC38,0)*(1+AT9),0)+(ROUND(ROUND(Q37*AC38,0)*(1+AX9),0)))</f>
        <v>584</v>
      </c>
      <c r="BA37" s="41"/>
    </row>
    <row r="38" spans="1:53" s="20" customFormat="1" ht="17.100000000000001" customHeight="1" x14ac:dyDescent="0.15">
      <c r="A38" s="7">
        <v>11</v>
      </c>
      <c r="B38" s="8">
        <v>1774</v>
      </c>
      <c r="C38" s="9" t="s">
        <v>113</v>
      </c>
      <c r="D38" s="74"/>
      <c r="E38" s="37"/>
      <c r="F38" s="37"/>
      <c r="G38" s="37"/>
      <c r="H38" s="37"/>
      <c r="I38" s="68"/>
      <c r="J38" s="75"/>
      <c r="K38" s="76"/>
      <c r="L38" s="76"/>
      <c r="M38" s="34"/>
      <c r="N38" s="34"/>
      <c r="O38" s="51"/>
      <c r="P38" s="53"/>
      <c r="Q38" s="34"/>
      <c r="R38" s="34"/>
      <c r="S38" s="15"/>
      <c r="T38" s="37"/>
      <c r="U38" s="51"/>
      <c r="V38" s="131" t="s">
        <v>294</v>
      </c>
      <c r="W38" s="131"/>
      <c r="X38" s="131"/>
      <c r="Y38" s="131"/>
      <c r="Z38" s="131"/>
      <c r="AA38" s="131"/>
      <c r="AB38" s="25" t="s">
        <v>292</v>
      </c>
      <c r="AC38" s="190">
        <v>0.7</v>
      </c>
      <c r="AD38" s="191"/>
      <c r="AE38" s="60" t="s">
        <v>295</v>
      </c>
      <c r="AF38" s="23"/>
      <c r="AG38" s="23"/>
      <c r="AH38" s="23"/>
      <c r="AI38" s="23"/>
      <c r="AJ38" s="23"/>
      <c r="AK38" s="23"/>
      <c r="AL38" s="23"/>
      <c r="AM38" s="23"/>
      <c r="AN38" s="23"/>
      <c r="AO38" s="25" t="s">
        <v>292</v>
      </c>
      <c r="AP38" s="158">
        <v>1</v>
      </c>
      <c r="AQ38" s="159"/>
      <c r="AR38" s="53"/>
      <c r="AS38" s="34"/>
      <c r="AT38" s="34"/>
      <c r="AU38" s="67"/>
      <c r="AV38" s="74"/>
      <c r="AW38" s="37"/>
      <c r="AX38" s="37"/>
      <c r="AY38" s="67"/>
      <c r="AZ38" s="26">
        <f>ROUND(ROUND(F37*AC38,0)*AP38,0)+(ROUND(ROUND(ROUND(K37*AC38,0)*AP38,0)*(1+AT9),0)+(ROUND(ROUND(ROUND(Q37*AC38,0)*AP38,0)*(1+AX9),0)))</f>
        <v>584</v>
      </c>
      <c r="BA38" s="41"/>
    </row>
    <row r="39" spans="1:53" s="20" customFormat="1" ht="17.100000000000001" customHeight="1" x14ac:dyDescent="0.15">
      <c r="A39" s="7">
        <v>11</v>
      </c>
      <c r="B39" s="8">
        <v>1775</v>
      </c>
      <c r="C39" s="9" t="s">
        <v>114</v>
      </c>
      <c r="D39" s="132"/>
      <c r="E39" s="133"/>
      <c r="F39" s="133"/>
      <c r="G39" s="133"/>
      <c r="H39" s="133"/>
      <c r="I39" s="116"/>
      <c r="J39" s="118"/>
      <c r="K39" s="133"/>
      <c r="L39" s="133"/>
      <c r="M39" s="133"/>
      <c r="N39" s="133"/>
      <c r="O39" s="116"/>
      <c r="P39" s="164" t="s">
        <v>341</v>
      </c>
      <c r="Q39" s="201"/>
      <c r="R39" s="201"/>
      <c r="S39" s="201"/>
      <c r="T39" s="201"/>
      <c r="U39" s="217"/>
      <c r="V39" s="17"/>
      <c r="W39" s="17"/>
      <c r="X39" s="17"/>
      <c r="Y39" s="17"/>
      <c r="Z39" s="40"/>
      <c r="AA39" s="40"/>
      <c r="AB39" s="17"/>
      <c r="AC39" s="64"/>
      <c r="AD39" s="65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36"/>
      <c r="AP39" s="56"/>
      <c r="AQ39" s="57"/>
      <c r="AR39" s="113"/>
      <c r="AS39" s="114"/>
      <c r="AT39" s="114"/>
      <c r="AU39" s="115"/>
      <c r="AV39" s="102"/>
      <c r="AW39" s="103"/>
      <c r="AX39" s="103"/>
      <c r="AY39" s="104"/>
      <c r="AZ39" s="19">
        <f>ROUND(F37,0)+(ROUND(K37*(1+AT9),0)+(ROUND(Q41*(1+AX9),0)))</f>
        <v>944</v>
      </c>
      <c r="BA39" s="41"/>
    </row>
    <row r="40" spans="1:53" s="20" customFormat="1" ht="17.100000000000001" customHeight="1" x14ac:dyDescent="0.15">
      <c r="A40" s="7">
        <v>11</v>
      </c>
      <c r="B40" s="8">
        <v>1776</v>
      </c>
      <c r="C40" s="9" t="s">
        <v>115</v>
      </c>
      <c r="D40" s="125"/>
      <c r="E40" s="133"/>
      <c r="F40" s="133"/>
      <c r="G40" s="133"/>
      <c r="H40" s="133"/>
      <c r="I40" s="116"/>
      <c r="J40" s="125"/>
      <c r="K40" s="133"/>
      <c r="L40" s="133"/>
      <c r="M40" s="133"/>
      <c r="N40" s="133"/>
      <c r="O40" s="116"/>
      <c r="P40" s="202"/>
      <c r="Q40" s="203"/>
      <c r="R40" s="203"/>
      <c r="S40" s="203"/>
      <c r="T40" s="203"/>
      <c r="U40" s="218"/>
      <c r="V40" s="23"/>
      <c r="W40" s="23"/>
      <c r="X40" s="23"/>
      <c r="Y40" s="23"/>
      <c r="Z40" s="43"/>
      <c r="AA40" s="43"/>
      <c r="AB40" s="38"/>
      <c r="AC40" s="38"/>
      <c r="AD40" s="83"/>
      <c r="AE40" s="60" t="s">
        <v>754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5" t="s">
        <v>755</v>
      </c>
      <c r="AP40" s="158">
        <v>1</v>
      </c>
      <c r="AQ40" s="159"/>
      <c r="AR40" s="113"/>
      <c r="AS40" s="114"/>
      <c r="AT40" s="114"/>
      <c r="AU40" s="115"/>
      <c r="AV40" s="102"/>
      <c r="AW40" s="103"/>
      <c r="AX40" s="103"/>
      <c r="AY40" s="104"/>
      <c r="AZ40" s="19">
        <f>ROUND(F37*AP40,0)+(ROUND(ROUND(K37*AP40,0)*(1+AT9),0)+(ROUND(ROUND(Q41*AP40,0)*(1+AX9),0)))</f>
        <v>944</v>
      </c>
      <c r="BA40" s="41"/>
    </row>
    <row r="41" spans="1:53" s="20" customFormat="1" ht="17.100000000000001" customHeight="1" x14ac:dyDescent="0.15">
      <c r="A41" s="7">
        <v>11</v>
      </c>
      <c r="B41" s="8">
        <v>1777</v>
      </c>
      <c r="C41" s="9" t="s">
        <v>116</v>
      </c>
      <c r="D41" s="53"/>
      <c r="E41" s="34"/>
      <c r="F41" s="88"/>
      <c r="G41" s="88"/>
      <c r="H41" s="15"/>
      <c r="I41" s="34"/>
      <c r="J41" s="75"/>
      <c r="K41" s="88"/>
      <c r="L41" s="88"/>
      <c r="M41" s="15"/>
      <c r="N41" s="34"/>
      <c r="O41" s="51"/>
      <c r="P41" s="52"/>
      <c r="Q41" s="176">
        <v>150</v>
      </c>
      <c r="R41" s="176"/>
      <c r="S41" s="15" t="s">
        <v>731</v>
      </c>
      <c r="T41" s="34"/>
      <c r="U41" s="51"/>
      <c r="V41" s="129" t="s">
        <v>165</v>
      </c>
      <c r="W41" s="129"/>
      <c r="X41" s="129"/>
      <c r="Y41" s="129"/>
      <c r="Z41" s="129"/>
      <c r="AA41" s="129"/>
      <c r="AB41" s="15"/>
      <c r="AC41" s="27"/>
      <c r="AD41" s="67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36"/>
      <c r="AP41" s="56"/>
      <c r="AQ41" s="57"/>
      <c r="AR41" s="53"/>
      <c r="AS41" s="27"/>
      <c r="AT41" s="111"/>
      <c r="AU41" s="112"/>
      <c r="AV41" s="59"/>
      <c r="AW41" s="27"/>
      <c r="AX41" s="111"/>
      <c r="AY41" s="112"/>
      <c r="AZ41" s="19">
        <f>ROUND(F37*AC42,0)+(ROUND(ROUND(K37*AC42,0)*(1+AT9),0)+(ROUND(ROUND(Q41*AC42,0)*(1+AX9),0)))</f>
        <v>662</v>
      </c>
      <c r="BA41" s="41"/>
    </row>
    <row r="42" spans="1:53" s="20" customFormat="1" ht="17.100000000000001" customHeight="1" x14ac:dyDescent="0.15">
      <c r="A42" s="7">
        <v>11</v>
      </c>
      <c r="B42" s="8">
        <v>1778</v>
      </c>
      <c r="C42" s="9" t="s">
        <v>117</v>
      </c>
      <c r="D42" s="74"/>
      <c r="E42" s="37"/>
      <c r="F42" s="37"/>
      <c r="G42" s="37"/>
      <c r="H42" s="37"/>
      <c r="I42" s="68"/>
      <c r="J42" s="77"/>
      <c r="K42" s="78"/>
      <c r="L42" s="78"/>
      <c r="M42" s="38"/>
      <c r="N42" s="38"/>
      <c r="O42" s="83"/>
      <c r="P42" s="35"/>
      <c r="Q42" s="38"/>
      <c r="R42" s="38"/>
      <c r="S42" s="23"/>
      <c r="T42" s="81"/>
      <c r="U42" s="83"/>
      <c r="V42" s="131" t="s">
        <v>294</v>
      </c>
      <c r="W42" s="131"/>
      <c r="X42" s="131"/>
      <c r="Y42" s="131"/>
      <c r="Z42" s="131"/>
      <c r="AA42" s="131"/>
      <c r="AB42" s="25" t="s">
        <v>292</v>
      </c>
      <c r="AC42" s="190">
        <v>0.7</v>
      </c>
      <c r="AD42" s="191"/>
      <c r="AE42" s="60" t="s">
        <v>295</v>
      </c>
      <c r="AF42" s="23"/>
      <c r="AG42" s="23"/>
      <c r="AH42" s="23"/>
      <c r="AI42" s="23"/>
      <c r="AJ42" s="23"/>
      <c r="AK42" s="23"/>
      <c r="AL42" s="23"/>
      <c r="AM42" s="23"/>
      <c r="AN42" s="23"/>
      <c r="AO42" s="25" t="s">
        <v>292</v>
      </c>
      <c r="AP42" s="158">
        <v>1</v>
      </c>
      <c r="AQ42" s="159"/>
      <c r="AR42" s="53"/>
      <c r="AS42" s="34"/>
      <c r="AT42" s="34"/>
      <c r="AU42" s="67"/>
      <c r="AV42" s="74"/>
      <c r="AW42" s="37"/>
      <c r="AX42" s="37"/>
      <c r="AY42" s="67"/>
      <c r="AZ42" s="26">
        <f>ROUND(ROUND(F37*AC42,0)*AP42,0)+(ROUND(ROUND(ROUND(K37*AC42,0)*AP42,0)*(1+AT9),0)+(ROUND(ROUND(ROUND(Q41*AC42,0)*AP42,0)*(1+AX9),0)))</f>
        <v>662</v>
      </c>
      <c r="BA42" s="41"/>
    </row>
    <row r="43" spans="1:53" s="20" customFormat="1" ht="17.100000000000001" customHeight="1" x14ac:dyDescent="0.15">
      <c r="A43" s="7">
        <v>11</v>
      </c>
      <c r="B43" s="8">
        <v>1779</v>
      </c>
      <c r="C43" s="9" t="s">
        <v>865</v>
      </c>
      <c r="D43" s="180" t="s">
        <v>788</v>
      </c>
      <c r="E43" s="177"/>
      <c r="F43" s="177"/>
      <c r="G43" s="177"/>
      <c r="H43" s="177"/>
      <c r="I43" s="198"/>
      <c r="J43" s="160" t="s">
        <v>344</v>
      </c>
      <c r="K43" s="177"/>
      <c r="L43" s="177"/>
      <c r="M43" s="177"/>
      <c r="N43" s="177"/>
      <c r="O43" s="198"/>
      <c r="P43" s="164" t="s">
        <v>339</v>
      </c>
      <c r="Q43" s="201"/>
      <c r="R43" s="201"/>
      <c r="S43" s="201"/>
      <c r="T43" s="201"/>
      <c r="U43" s="217"/>
      <c r="V43" s="17"/>
      <c r="W43" s="17"/>
      <c r="X43" s="17"/>
      <c r="Y43" s="17"/>
      <c r="Z43" s="40"/>
      <c r="AA43" s="40"/>
      <c r="AB43" s="17"/>
      <c r="AC43" s="64"/>
      <c r="AD43" s="65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36"/>
      <c r="AP43" s="56"/>
      <c r="AQ43" s="57"/>
      <c r="AR43" s="113"/>
      <c r="AS43" s="114"/>
      <c r="AT43" s="114"/>
      <c r="AU43" s="115"/>
      <c r="AV43" s="102"/>
      <c r="AW43" s="103"/>
      <c r="AX43" s="103"/>
      <c r="AY43" s="104"/>
      <c r="AZ43" s="19">
        <f>ROUND(F45,0)+(ROUND(K45*(1+AT9),0)+(ROUND(Q45*(1+AX9),0)))</f>
        <v>881</v>
      </c>
      <c r="BA43" s="41"/>
    </row>
    <row r="44" spans="1:53" s="20" customFormat="1" ht="17.100000000000001" customHeight="1" x14ac:dyDescent="0.15">
      <c r="A44" s="7">
        <v>11</v>
      </c>
      <c r="B44" s="8">
        <v>1780</v>
      </c>
      <c r="C44" s="9" t="s">
        <v>866</v>
      </c>
      <c r="D44" s="178"/>
      <c r="E44" s="179"/>
      <c r="F44" s="179"/>
      <c r="G44" s="179"/>
      <c r="H44" s="179"/>
      <c r="I44" s="199"/>
      <c r="J44" s="178"/>
      <c r="K44" s="179"/>
      <c r="L44" s="179"/>
      <c r="M44" s="179"/>
      <c r="N44" s="179"/>
      <c r="O44" s="199"/>
      <c r="P44" s="202"/>
      <c r="Q44" s="203"/>
      <c r="R44" s="203"/>
      <c r="S44" s="203"/>
      <c r="T44" s="203"/>
      <c r="U44" s="218"/>
      <c r="V44" s="23"/>
      <c r="W44" s="23"/>
      <c r="X44" s="23"/>
      <c r="Y44" s="23"/>
      <c r="Z44" s="43"/>
      <c r="AA44" s="43"/>
      <c r="AB44" s="38"/>
      <c r="AC44" s="38"/>
      <c r="AD44" s="83"/>
      <c r="AE44" s="60" t="s">
        <v>754</v>
      </c>
      <c r="AF44" s="23"/>
      <c r="AG44" s="23"/>
      <c r="AH44" s="23"/>
      <c r="AI44" s="23"/>
      <c r="AJ44" s="23"/>
      <c r="AK44" s="23"/>
      <c r="AL44" s="23"/>
      <c r="AM44" s="23"/>
      <c r="AN44" s="23"/>
      <c r="AO44" s="25" t="s">
        <v>755</v>
      </c>
      <c r="AP44" s="158">
        <v>1</v>
      </c>
      <c r="AQ44" s="159"/>
      <c r="AR44" s="113"/>
      <c r="AS44" s="114"/>
      <c r="AT44" s="114"/>
      <c r="AU44" s="115"/>
      <c r="AV44" s="102"/>
      <c r="AW44" s="103"/>
      <c r="AX44" s="103"/>
      <c r="AY44" s="104"/>
      <c r="AZ44" s="19">
        <f>ROUND(F45*AP44,0)+(ROUND(ROUND(K45*AP44,0)*(1+AT9),0)+(ROUND(ROUND(Q45*AP44,0)*(1+AX9),0)))</f>
        <v>881</v>
      </c>
      <c r="BA44" s="41"/>
    </row>
    <row r="45" spans="1:53" s="20" customFormat="1" ht="17.100000000000001" customHeight="1" x14ac:dyDescent="0.15">
      <c r="A45" s="7">
        <v>11</v>
      </c>
      <c r="B45" s="8">
        <v>1781</v>
      </c>
      <c r="C45" s="9" t="s">
        <v>867</v>
      </c>
      <c r="D45" s="53"/>
      <c r="F45" s="176">
        <v>580</v>
      </c>
      <c r="G45" s="176"/>
      <c r="H45" s="15" t="s">
        <v>731</v>
      </c>
      <c r="J45" s="75"/>
      <c r="K45" s="176">
        <v>150</v>
      </c>
      <c r="L45" s="176"/>
      <c r="M45" s="15" t="s">
        <v>731</v>
      </c>
      <c r="O45" s="51"/>
      <c r="P45" s="52"/>
      <c r="Q45" s="176">
        <v>75</v>
      </c>
      <c r="R45" s="176"/>
      <c r="S45" s="15" t="s">
        <v>731</v>
      </c>
      <c r="T45" s="34"/>
      <c r="U45" s="51"/>
      <c r="V45" s="129" t="s">
        <v>165</v>
      </c>
      <c r="W45" s="129"/>
      <c r="X45" s="129"/>
      <c r="Y45" s="129"/>
      <c r="Z45" s="129"/>
      <c r="AA45" s="129"/>
      <c r="AB45" s="15"/>
      <c r="AC45" s="27"/>
      <c r="AD45" s="67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36"/>
      <c r="AP45" s="56"/>
      <c r="AQ45" s="57"/>
      <c r="AR45" s="53"/>
      <c r="AS45" s="27"/>
      <c r="AT45" s="111"/>
      <c r="AU45" s="112"/>
      <c r="AV45" s="59"/>
      <c r="AW45" s="27"/>
      <c r="AX45" s="111"/>
      <c r="AY45" s="112"/>
      <c r="AZ45" s="19">
        <f>ROUND(F45*AC46,0)+(ROUND(ROUND(K45*AC46,0)*(1+AT9),0)+(ROUND(ROUND(Q45*AC46,0)*(1+AX9),0)))</f>
        <v>617</v>
      </c>
      <c r="BA45" s="41"/>
    </row>
    <row r="46" spans="1:53" s="20" customFormat="1" ht="17.100000000000001" customHeight="1" x14ac:dyDescent="0.15">
      <c r="A46" s="7">
        <v>11</v>
      </c>
      <c r="B46" s="8">
        <v>1782</v>
      </c>
      <c r="C46" s="9" t="s">
        <v>868</v>
      </c>
      <c r="D46" s="74"/>
      <c r="E46" s="37"/>
      <c r="F46" s="37"/>
      <c r="G46" s="37"/>
      <c r="H46" s="37"/>
      <c r="I46" s="68"/>
      <c r="J46" s="77"/>
      <c r="K46" s="78"/>
      <c r="L46" s="78"/>
      <c r="M46" s="38"/>
      <c r="N46" s="38"/>
      <c r="O46" s="83"/>
      <c r="P46" s="35"/>
      <c r="Q46" s="38"/>
      <c r="R46" s="38"/>
      <c r="S46" s="23"/>
      <c r="T46" s="81"/>
      <c r="U46" s="83"/>
      <c r="V46" s="131" t="s">
        <v>294</v>
      </c>
      <c r="W46" s="131"/>
      <c r="X46" s="131"/>
      <c r="Y46" s="131"/>
      <c r="Z46" s="131"/>
      <c r="AA46" s="131"/>
      <c r="AB46" s="25" t="s">
        <v>292</v>
      </c>
      <c r="AC46" s="190">
        <v>0.7</v>
      </c>
      <c r="AD46" s="191"/>
      <c r="AE46" s="60" t="s">
        <v>295</v>
      </c>
      <c r="AF46" s="23"/>
      <c r="AG46" s="23"/>
      <c r="AH46" s="23"/>
      <c r="AI46" s="23"/>
      <c r="AJ46" s="23"/>
      <c r="AK46" s="23"/>
      <c r="AL46" s="23"/>
      <c r="AM46" s="23"/>
      <c r="AN46" s="23"/>
      <c r="AO46" s="25" t="s">
        <v>292</v>
      </c>
      <c r="AP46" s="158">
        <v>1</v>
      </c>
      <c r="AQ46" s="159"/>
      <c r="AR46" s="53"/>
      <c r="AS46" s="34"/>
      <c r="AT46" s="34"/>
      <c r="AU46" s="67"/>
      <c r="AV46" s="74"/>
      <c r="AW46" s="37"/>
      <c r="AX46" s="37"/>
      <c r="AY46" s="67"/>
      <c r="AZ46" s="26">
        <f>ROUND(ROUND(F45*AC46,0)*AP46,0)+(ROUND(ROUND(ROUND(K45*AC46,0)*AP46,0)*(1+AT9),0)+(ROUND(ROUND(ROUND(Q45*AC46,0)*AP46,0)*(1+AX9),0)))</f>
        <v>617</v>
      </c>
      <c r="BA46" s="41"/>
    </row>
    <row r="47" spans="1:53" s="20" customFormat="1" ht="17.100000000000001" customHeight="1" x14ac:dyDescent="0.15">
      <c r="A47" s="7">
        <v>11</v>
      </c>
      <c r="B47" s="8">
        <v>1783</v>
      </c>
      <c r="C47" s="9" t="s">
        <v>123</v>
      </c>
      <c r="D47" s="180" t="s">
        <v>789</v>
      </c>
      <c r="E47" s="177"/>
      <c r="F47" s="177"/>
      <c r="G47" s="177"/>
      <c r="H47" s="177"/>
      <c r="I47" s="198"/>
      <c r="J47" s="160" t="s">
        <v>790</v>
      </c>
      <c r="K47" s="177"/>
      <c r="L47" s="177"/>
      <c r="M47" s="177"/>
      <c r="N47" s="177"/>
      <c r="O47" s="198"/>
      <c r="P47" s="164" t="s">
        <v>339</v>
      </c>
      <c r="Q47" s="201"/>
      <c r="R47" s="201"/>
      <c r="S47" s="201"/>
      <c r="T47" s="201"/>
      <c r="U47" s="217"/>
      <c r="V47" s="17"/>
      <c r="W47" s="17"/>
      <c r="X47" s="17"/>
      <c r="Y47" s="17"/>
      <c r="Z47" s="40"/>
      <c r="AA47" s="40"/>
      <c r="AB47" s="17"/>
      <c r="AC47" s="64"/>
      <c r="AD47" s="65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36"/>
      <c r="AP47" s="56"/>
      <c r="AQ47" s="57"/>
      <c r="AR47" s="113"/>
      <c r="AS47" s="114"/>
      <c r="AT47" s="114"/>
      <c r="AU47" s="115"/>
      <c r="AV47" s="102"/>
      <c r="AW47" s="103"/>
      <c r="AX47" s="103"/>
      <c r="AY47" s="104"/>
      <c r="AZ47" s="19">
        <f>ROUND(F49,0)+(ROUND(K49*(1+AT9),0)+(ROUND(Q49*(1+AX9),0)))</f>
        <v>713</v>
      </c>
      <c r="BA47" s="41"/>
    </row>
    <row r="48" spans="1:53" s="20" customFormat="1" ht="17.100000000000001" customHeight="1" x14ac:dyDescent="0.15">
      <c r="A48" s="7">
        <v>11</v>
      </c>
      <c r="B48" s="8">
        <v>1784</v>
      </c>
      <c r="C48" s="9" t="s">
        <v>124</v>
      </c>
      <c r="D48" s="178"/>
      <c r="E48" s="179"/>
      <c r="F48" s="179"/>
      <c r="G48" s="179"/>
      <c r="H48" s="179"/>
      <c r="I48" s="199"/>
      <c r="J48" s="178"/>
      <c r="K48" s="179"/>
      <c r="L48" s="179"/>
      <c r="M48" s="179"/>
      <c r="N48" s="179"/>
      <c r="O48" s="199"/>
      <c r="P48" s="202"/>
      <c r="Q48" s="203"/>
      <c r="R48" s="203"/>
      <c r="S48" s="203"/>
      <c r="T48" s="203"/>
      <c r="U48" s="218"/>
      <c r="V48" s="23"/>
      <c r="W48" s="23"/>
      <c r="X48" s="23"/>
      <c r="Y48" s="23"/>
      <c r="Z48" s="43"/>
      <c r="AA48" s="43"/>
      <c r="AB48" s="38"/>
      <c r="AC48" s="38"/>
      <c r="AD48" s="83"/>
      <c r="AE48" s="60" t="s">
        <v>754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5" t="s">
        <v>755</v>
      </c>
      <c r="AP48" s="158">
        <v>1</v>
      </c>
      <c r="AQ48" s="159"/>
      <c r="AR48" s="113"/>
      <c r="AS48" s="114"/>
      <c r="AT48" s="114"/>
      <c r="AU48" s="115"/>
      <c r="AV48" s="102"/>
      <c r="AW48" s="103"/>
      <c r="AX48" s="103"/>
      <c r="AY48" s="104"/>
      <c r="AZ48" s="19">
        <f>ROUND(F49*AP48,0)+(ROUND(ROUND(K49*AP48,0)*(1+AT9),0)+(ROUND(ROUND(Q49*AP48,0)*(1+AX9),0)))</f>
        <v>713</v>
      </c>
      <c r="BA48" s="41"/>
    </row>
    <row r="49" spans="1:53" s="20" customFormat="1" ht="17.100000000000001" customHeight="1" x14ac:dyDescent="0.15">
      <c r="A49" s="7">
        <v>11</v>
      </c>
      <c r="B49" s="8">
        <v>1785</v>
      </c>
      <c r="C49" s="9" t="s">
        <v>125</v>
      </c>
      <c r="D49" s="53"/>
      <c r="F49" s="176">
        <v>230</v>
      </c>
      <c r="G49" s="176"/>
      <c r="H49" s="15" t="s">
        <v>731</v>
      </c>
      <c r="J49" s="75"/>
      <c r="K49" s="176">
        <v>170</v>
      </c>
      <c r="L49" s="176"/>
      <c r="M49" s="15" t="s">
        <v>731</v>
      </c>
      <c r="O49" s="51"/>
      <c r="P49" s="52"/>
      <c r="Q49" s="176">
        <v>180</v>
      </c>
      <c r="R49" s="176"/>
      <c r="S49" s="15" t="s">
        <v>731</v>
      </c>
      <c r="T49" s="34"/>
      <c r="U49" s="51"/>
      <c r="V49" s="129" t="s">
        <v>165</v>
      </c>
      <c r="W49" s="129"/>
      <c r="X49" s="129"/>
      <c r="Y49" s="129"/>
      <c r="Z49" s="129"/>
      <c r="AA49" s="129"/>
      <c r="AB49" s="15"/>
      <c r="AC49" s="27"/>
      <c r="AD49" s="67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36"/>
      <c r="AP49" s="56"/>
      <c r="AQ49" s="57"/>
      <c r="AR49" s="53"/>
      <c r="AS49" s="27"/>
      <c r="AT49" s="111"/>
      <c r="AU49" s="112"/>
      <c r="AV49" s="59"/>
      <c r="AW49" s="27"/>
      <c r="AX49" s="111"/>
      <c r="AY49" s="112"/>
      <c r="AZ49" s="19">
        <f>ROUND(F49*AC50,0)+(ROUND(ROUND(K49*AC50,0)*(1+AT9),0)+(ROUND(ROUND(Q49*AC50,0)*(1+AX9),0)))</f>
        <v>499</v>
      </c>
      <c r="BA49" s="41"/>
    </row>
    <row r="50" spans="1:53" s="20" customFormat="1" ht="17.100000000000001" customHeight="1" x14ac:dyDescent="0.15">
      <c r="A50" s="7">
        <v>11</v>
      </c>
      <c r="B50" s="8">
        <v>1786</v>
      </c>
      <c r="C50" s="9" t="s">
        <v>126</v>
      </c>
      <c r="D50" s="74"/>
      <c r="E50" s="37"/>
      <c r="F50" s="37"/>
      <c r="G50" s="37"/>
      <c r="H50" s="37"/>
      <c r="I50" s="68"/>
      <c r="J50" s="75"/>
      <c r="K50" s="76"/>
      <c r="L50" s="76"/>
      <c r="M50" s="34"/>
      <c r="N50" s="34"/>
      <c r="O50" s="51"/>
      <c r="P50" s="53"/>
      <c r="Q50" s="34"/>
      <c r="R50" s="34"/>
      <c r="S50" s="15"/>
      <c r="T50" s="37"/>
      <c r="U50" s="51"/>
      <c r="V50" s="131" t="s">
        <v>294</v>
      </c>
      <c r="W50" s="131"/>
      <c r="X50" s="131"/>
      <c r="Y50" s="131"/>
      <c r="Z50" s="131"/>
      <c r="AA50" s="131"/>
      <c r="AB50" s="25" t="s">
        <v>292</v>
      </c>
      <c r="AC50" s="190">
        <v>0.7</v>
      </c>
      <c r="AD50" s="191"/>
      <c r="AE50" s="60" t="s">
        <v>295</v>
      </c>
      <c r="AF50" s="23"/>
      <c r="AG50" s="23"/>
      <c r="AH50" s="23"/>
      <c r="AI50" s="23"/>
      <c r="AJ50" s="23"/>
      <c r="AK50" s="23"/>
      <c r="AL50" s="23"/>
      <c r="AM50" s="23"/>
      <c r="AN50" s="23"/>
      <c r="AO50" s="25" t="s">
        <v>292</v>
      </c>
      <c r="AP50" s="158">
        <v>1</v>
      </c>
      <c r="AQ50" s="159"/>
      <c r="AR50" s="53"/>
      <c r="AS50" s="34"/>
      <c r="AT50" s="34"/>
      <c r="AU50" s="67"/>
      <c r="AV50" s="74"/>
      <c r="AW50" s="37"/>
      <c r="AX50" s="37"/>
      <c r="AY50" s="67"/>
      <c r="AZ50" s="26">
        <f>ROUND(ROUND(F49*AC50,0)*AP50,0)+(ROUND(ROUND(ROUND(K49*AC50,0)*AP50,0)*(1+AT9),0)+(ROUND(ROUND(ROUND(Q49*AC50,0)*AP50,0)*(1+AX9),0)))</f>
        <v>499</v>
      </c>
      <c r="BA50" s="41"/>
    </row>
    <row r="51" spans="1:53" s="20" customFormat="1" ht="17.100000000000001" customHeight="1" x14ac:dyDescent="0.15">
      <c r="A51" s="7">
        <v>11</v>
      </c>
      <c r="B51" s="8">
        <v>1787</v>
      </c>
      <c r="C51" s="9" t="s">
        <v>127</v>
      </c>
      <c r="D51" s="132"/>
      <c r="E51" s="133"/>
      <c r="F51" s="133"/>
      <c r="G51" s="133"/>
      <c r="H51" s="133"/>
      <c r="I51" s="116"/>
      <c r="J51" s="118"/>
      <c r="K51" s="133"/>
      <c r="L51" s="133"/>
      <c r="M51" s="133"/>
      <c r="N51" s="133"/>
      <c r="O51" s="116"/>
      <c r="P51" s="164" t="s">
        <v>341</v>
      </c>
      <c r="Q51" s="201"/>
      <c r="R51" s="201"/>
      <c r="S51" s="201"/>
      <c r="T51" s="201"/>
      <c r="U51" s="217"/>
      <c r="V51" s="17"/>
      <c r="W51" s="17"/>
      <c r="X51" s="17"/>
      <c r="Y51" s="17"/>
      <c r="Z51" s="40"/>
      <c r="AA51" s="40"/>
      <c r="AB51" s="17"/>
      <c r="AC51" s="64"/>
      <c r="AD51" s="65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36"/>
      <c r="AP51" s="56"/>
      <c r="AQ51" s="57"/>
      <c r="AR51" s="113"/>
      <c r="AS51" s="114"/>
      <c r="AT51" s="114"/>
      <c r="AU51" s="115"/>
      <c r="AV51" s="102"/>
      <c r="AW51" s="103"/>
      <c r="AX51" s="103"/>
      <c r="AY51" s="104"/>
      <c r="AZ51" s="19">
        <f>ROUND(F49,0)+(ROUND(K49*(1+AT9),0)+(ROUND(Q53*(1+AX9),0)))</f>
        <v>826</v>
      </c>
      <c r="BA51" s="41"/>
    </row>
    <row r="52" spans="1:53" s="20" customFormat="1" ht="17.100000000000001" customHeight="1" x14ac:dyDescent="0.15">
      <c r="A52" s="7">
        <v>11</v>
      </c>
      <c r="B52" s="8">
        <v>1788</v>
      </c>
      <c r="C52" s="9" t="s">
        <v>128</v>
      </c>
      <c r="D52" s="125"/>
      <c r="E52" s="133"/>
      <c r="F52" s="133"/>
      <c r="G52" s="133"/>
      <c r="H52" s="133"/>
      <c r="I52" s="116"/>
      <c r="J52" s="125"/>
      <c r="K52" s="133"/>
      <c r="L52" s="133"/>
      <c r="M52" s="133"/>
      <c r="N52" s="133"/>
      <c r="O52" s="116"/>
      <c r="P52" s="202"/>
      <c r="Q52" s="203"/>
      <c r="R52" s="203"/>
      <c r="S52" s="203"/>
      <c r="T52" s="203"/>
      <c r="U52" s="218"/>
      <c r="V52" s="23"/>
      <c r="W52" s="23"/>
      <c r="X52" s="23"/>
      <c r="Y52" s="23"/>
      <c r="Z52" s="43"/>
      <c r="AA52" s="43"/>
      <c r="AB52" s="38"/>
      <c r="AC52" s="38"/>
      <c r="AD52" s="83"/>
      <c r="AE52" s="60" t="s">
        <v>754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5" t="s">
        <v>755</v>
      </c>
      <c r="AP52" s="158">
        <v>1</v>
      </c>
      <c r="AQ52" s="159"/>
      <c r="AR52" s="113"/>
      <c r="AS52" s="114"/>
      <c r="AT52" s="114"/>
      <c r="AU52" s="115"/>
      <c r="AV52" s="102"/>
      <c r="AW52" s="103"/>
      <c r="AX52" s="103"/>
      <c r="AY52" s="104"/>
      <c r="AZ52" s="19">
        <f>ROUND(F49*AP52,0)+(ROUND(ROUND(K49*AP52,0)*(1+AT9),0)+(ROUND(ROUND(Q53*AP52,0)*(1+AX9),0)))</f>
        <v>826</v>
      </c>
      <c r="BA52" s="41"/>
    </row>
    <row r="53" spans="1:53" s="20" customFormat="1" ht="17.100000000000001" customHeight="1" x14ac:dyDescent="0.15">
      <c r="A53" s="7">
        <v>11</v>
      </c>
      <c r="B53" s="8">
        <v>1789</v>
      </c>
      <c r="C53" s="9" t="s">
        <v>616</v>
      </c>
      <c r="D53" s="53"/>
      <c r="E53" s="34"/>
      <c r="F53" s="88"/>
      <c r="G53" s="88"/>
      <c r="H53" s="15"/>
      <c r="I53" s="34"/>
      <c r="J53" s="75"/>
      <c r="K53" s="88"/>
      <c r="L53" s="88"/>
      <c r="M53" s="15"/>
      <c r="N53" s="34"/>
      <c r="O53" s="51"/>
      <c r="P53" s="52"/>
      <c r="Q53" s="176">
        <v>255</v>
      </c>
      <c r="R53" s="176"/>
      <c r="S53" s="15" t="s">
        <v>731</v>
      </c>
      <c r="T53" s="34"/>
      <c r="U53" s="51"/>
      <c r="V53" s="129" t="s">
        <v>165</v>
      </c>
      <c r="W53" s="129"/>
      <c r="X53" s="129"/>
      <c r="Y53" s="129"/>
      <c r="Z53" s="129"/>
      <c r="AA53" s="129"/>
      <c r="AB53" s="15"/>
      <c r="AC53" s="27"/>
      <c r="AD53" s="67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36"/>
      <c r="AP53" s="56"/>
      <c r="AQ53" s="57"/>
      <c r="AR53" s="53"/>
      <c r="AS53" s="27"/>
      <c r="AT53" s="111"/>
      <c r="AU53" s="112"/>
      <c r="AV53" s="59"/>
      <c r="AW53" s="27"/>
      <c r="AX53" s="111"/>
      <c r="AY53" s="112"/>
      <c r="AZ53" s="19">
        <f>ROUND(F49*AC54,0)+(ROUND(ROUND(K49*AC54,0)*(1+AT9),0)+(ROUND(ROUND(Q53*AC54,0)*(1+AX9),0)))</f>
        <v>579</v>
      </c>
      <c r="BA53" s="41"/>
    </row>
    <row r="54" spans="1:53" s="20" customFormat="1" ht="17.100000000000001" customHeight="1" x14ac:dyDescent="0.15">
      <c r="A54" s="7">
        <v>11</v>
      </c>
      <c r="B54" s="8">
        <v>1790</v>
      </c>
      <c r="C54" s="9" t="s">
        <v>129</v>
      </c>
      <c r="D54" s="74"/>
      <c r="E54" s="37"/>
      <c r="F54" s="37"/>
      <c r="G54" s="37"/>
      <c r="H54" s="37"/>
      <c r="I54" s="68"/>
      <c r="J54" s="75"/>
      <c r="K54" s="76"/>
      <c r="L54" s="76"/>
      <c r="M54" s="34"/>
      <c r="N54" s="34"/>
      <c r="O54" s="51"/>
      <c r="P54" s="53"/>
      <c r="Q54" s="34"/>
      <c r="R54" s="34"/>
      <c r="S54" s="15"/>
      <c r="T54" s="37"/>
      <c r="U54" s="51"/>
      <c r="V54" s="131" t="s">
        <v>294</v>
      </c>
      <c r="W54" s="131"/>
      <c r="X54" s="131"/>
      <c r="Y54" s="131"/>
      <c r="Z54" s="131"/>
      <c r="AA54" s="131"/>
      <c r="AB54" s="25" t="s">
        <v>292</v>
      </c>
      <c r="AC54" s="190">
        <v>0.7</v>
      </c>
      <c r="AD54" s="191"/>
      <c r="AE54" s="60" t="s">
        <v>295</v>
      </c>
      <c r="AF54" s="23"/>
      <c r="AG54" s="23"/>
      <c r="AH54" s="23"/>
      <c r="AI54" s="23"/>
      <c r="AJ54" s="23"/>
      <c r="AK54" s="23"/>
      <c r="AL54" s="23"/>
      <c r="AM54" s="23"/>
      <c r="AN54" s="23"/>
      <c r="AO54" s="25" t="s">
        <v>292</v>
      </c>
      <c r="AP54" s="158">
        <v>1</v>
      </c>
      <c r="AQ54" s="159"/>
      <c r="AR54" s="53"/>
      <c r="AS54" s="34"/>
      <c r="AT54" s="34"/>
      <c r="AU54" s="67"/>
      <c r="AV54" s="74"/>
      <c r="AW54" s="37"/>
      <c r="AX54" s="37"/>
      <c r="AY54" s="67"/>
      <c r="AZ54" s="26">
        <f>ROUND(ROUND(F49*AC54,0)*AP54,0)+(ROUND(ROUND(ROUND(K49*AC54,0)*AP54,0)*(1+AT9),0)+(ROUND(ROUND(ROUND(Q53*AC54,0)*AP54,0)*(1+AX9),0)))</f>
        <v>579</v>
      </c>
      <c r="BA54" s="41"/>
    </row>
    <row r="55" spans="1:53" s="20" customFormat="1" ht="17.100000000000001" customHeight="1" x14ac:dyDescent="0.15">
      <c r="A55" s="7">
        <v>11</v>
      </c>
      <c r="B55" s="8">
        <v>1791</v>
      </c>
      <c r="C55" s="9" t="s">
        <v>617</v>
      </c>
      <c r="D55" s="132"/>
      <c r="E55" s="133"/>
      <c r="F55" s="133"/>
      <c r="G55" s="133"/>
      <c r="H55" s="133"/>
      <c r="I55" s="116"/>
      <c r="J55" s="118"/>
      <c r="K55" s="133"/>
      <c r="L55" s="133"/>
      <c r="M55" s="133"/>
      <c r="N55" s="133"/>
      <c r="O55" s="116"/>
      <c r="P55" s="164" t="s">
        <v>786</v>
      </c>
      <c r="Q55" s="201"/>
      <c r="R55" s="201"/>
      <c r="S55" s="201"/>
      <c r="T55" s="201"/>
      <c r="U55" s="217"/>
      <c r="V55" s="17"/>
      <c r="W55" s="17"/>
      <c r="X55" s="17"/>
      <c r="Y55" s="17"/>
      <c r="Z55" s="40"/>
      <c r="AA55" s="40"/>
      <c r="AB55" s="17"/>
      <c r="AC55" s="64"/>
      <c r="AD55" s="65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36"/>
      <c r="AP55" s="56"/>
      <c r="AQ55" s="57"/>
      <c r="AR55" s="113"/>
      <c r="AS55" s="114"/>
      <c r="AT55" s="114"/>
      <c r="AU55" s="115"/>
      <c r="AV55" s="102"/>
      <c r="AW55" s="103"/>
      <c r="AX55" s="103"/>
      <c r="AY55" s="104"/>
      <c r="AZ55" s="19">
        <f>ROUND(F49,0)+(ROUND(K49*(1+AT9),0)+(ROUND(Q57*(1+AX9),0)))</f>
        <v>938</v>
      </c>
      <c r="BA55" s="41"/>
    </row>
    <row r="56" spans="1:53" s="20" customFormat="1" ht="17.100000000000001" customHeight="1" x14ac:dyDescent="0.15">
      <c r="A56" s="7">
        <v>11</v>
      </c>
      <c r="B56" s="8">
        <v>1792</v>
      </c>
      <c r="C56" s="9" t="s">
        <v>130</v>
      </c>
      <c r="D56" s="125"/>
      <c r="E56" s="133"/>
      <c r="F56" s="133"/>
      <c r="G56" s="133"/>
      <c r="H56" s="133"/>
      <c r="I56" s="116"/>
      <c r="J56" s="125"/>
      <c r="K56" s="133"/>
      <c r="L56" s="133"/>
      <c r="M56" s="133"/>
      <c r="N56" s="133"/>
      <c r="O56" s="116"/>
      <c r="P56" s="202"/>
      <c r="Q56" s="203"/>
      <c r="R56" s="203"/>
      <c r="S56" s="203"/>
      <c r="T56" s="203"/>
      <c r="U56" s="218"/>
      <c r="V56" s="23"/>
      <c r="W56" s="23"/>
      <c r="X56" s="23"/>
      <c r="Y56" s="23"/>
      <c r="Z56" s="43"/>
      <c r="AA56" s="43"/>
      <c r="AB56" s="38"/>
      <c r="AC56" s="38"/>
      <c r="AD56" s="83"/>
      <c r="AE56" s="60" t="s">
        <v>754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5" t="s">
        <v>755</v>
      </c>
      <c r="AP56" s="158">
        <v>1</v>
      </c>
      <c r="AQ56" s="159"/>
      <c r="AR56" s="113"/>
      <c r="AS56" s="114"/>
      <c r="AT56" s="114"/>
      <c r="AU56" s="115"/>
      <c r="AV56" s="102"/>
      <c r="AW56" s="103"/>
      <c r="AX56" s="103"/>
      <c r="AY56" s="104"/>
      <c r="AZ56" s="19">
        <f>ROUND(F49*AP56,0)+(ROUND(ROUND(K49*AP56,0)*(1+AT9),0)+(ROUND(ROUND(Q57*AP56,0)*(1+AX9),0)))</f>
        <v>938</v>
      </c>
      <c r="BA56" s="41"/>
    </row>
    <row r="57" spans="1:53" s="20" customFormat="1" ht="17.100000000000001" customHeight="1" x14ac:dyDescent="0.15">
      <c r="A57" s="7">
        <v>11</v>
      </c>
      <c r="B57" s="8">
        <v>1793</v>
      </c>
      <c r="C57" s="9" t="s">
        <v>131</v>
      </c>
      <c r="D57" s="53"/>
      <c r="E57" s="34"/>
      <c r="F57" s="88"/>
      <c r="G57" s="88"/>
      <c r="H57" s="15"/>
      <c r="I57" s="34"/>
      <c r="J57" s="75"/>
      <c r="K57" s="88"/>
      <c r="L57" s="88"/>
      <c r="M57" s="15"/>
      <c r="N57" s="34"/>
      <c r="O57" s="51"/>
      <c r="P57" s="52"/>
      <c r="Q57" s="176">
        <v>330</v>
      </c>
      <c r="R57" s="176"/>
      <c r="S57" s="15" t="s">
        <v>731</v>
      </c>
      <c r="T57" s="34"/>
      <c r="U57" s="51"/>
      <c r="V57" s="129" t="s">
        <v>165</v>
      </c>
      <c r="W57" s="129"/>
      <c r="X57" s="129"/>
      <c r="Y57" s="129"/>
      <c r="Z57" s="129"/>
      <c r="AA57" s="129"/>
      <c r="AB57" s="15"/>
      <c r="AC57" s="27"/>
      <c r="AD57" s="67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36"/>
      <c r="AP57" s="56"/>
      <c r="AQ57" s="57"/>
      <c r="AR57" s="53"/>
      <c r="AS57" s="27"/>
      <c r="AT57" s="111"/>
      <c r="AU57" s="112"/>
      <c r="AV57" s="59"/>
      <c r="AW57" s="27"/>
      <c r="AX57" s="111"/>
      <c r="AY57" s="112"/>
      <c r="AZ57" s="19">
        <f>ROUND(F49*AC58,0)+(ROUND(ROUND(K49*AC58,0)*(1+AT9),0)+(ROUND(ROUND(Q57*AC58,0)*(1+AX9),0)))</f>
        <v>657</v>
      </c>
      <c r="BA57" s="41"/>
    </row>
    <row r="58" spans="1:53" s="20" customFormat="1" ht="17.100000000000001" customHeight="1" x14ac:dyDescent="0.15">
      <c r="A58" s="7">
        <v>11</v>
      </c>
      <c r="B58" s="8">
        <v>1794</v>
      </c>
      <c r="C58" s="9" t="s">
        <v>132</v>
      </c>
      <c r="D58" s="74"/>
      <c r="E58" s="37"/>
      <c r="F58" s="37"/>
      <c r="G58" s="37"/>
      <c r="H58" s="37"/>
      <c r="I58" s="68"/>
      <c r="J58" s="75"/>
      <c r="K58" s="76"/>
      <c r="L58" s="76"/>
      <c r="M58" s="34"/>
      <c r="N58" s="34"/>
      <c r="O58" s="51"/>
      <c r="P58" s="35"/>
      <c r="Q58" s="38"/>
      <c r="R58" s="38"/>
      <c r="S58" s="23"/>
      <c r="T58" s="81"/>
      <c r="U58" s="83"/>
      <c r="V58" s="131" t="s">
        <v>294</v>
      </c>
      <c r="W58" s="131"/>
      <c r="X58" s="131"/>
      <c r="Y58" s="131"/>
      <c r="Z58" s="131"/>
      <c r="AA58" s="131"/>
      <c r="AB58" s="25" t="s">
        <v>292</v>
      </c>
      <c r="AC58" s="190">
        <v>0.7</v>
      </c>
      <c r="AD58" s="191"/>
      <c r="AE58" s="60" t="s">
        <v>295</v>
      </c>
      <c r="AF58" s="23"/>
      <c r="AG58" s="23"/>
      <c r="AH58" s="23"/>
      <c r="AI58" s="23"/>
      <c r="AJ58" s="23"/>
      <c r="AK58" s="23"/>
      <c r="AL58" s="23"/>
      <c r="AM58" s="23"/>
      <c r="AN58" s="23"/>
      <c r="AO58" s="25" t="s">
        <v>292</v>
      </c>
      <c r="AP58" s="158">
        <v>1</v>
      </c>
      <c r="AQ58" s="159"/>
      <c r="AR58" s="53"/>
      <c r="AS58" s="34"/>
      <c r="AT58" s="34"/>
      <c r="AU58" s="67"/>
      <c r="AV58" s="74"/>
      <c r="AW58" s="37"/>
      <c r="AX58" s="37"/>
      <c r="AY58" s="67"/>
      <c r="AZ58" s="26">
        <f>ROUND(ROUND(F49*AC58,0)*AP58,0)+(ROUND(ROUND(ROUND(K49*AC58,0)*AP58,0)*(1+AT9),0)+(ROUND(ROUND(ROUND(Q57*AC58,0)*AP58,0)*(1+AX9),0)))</f>
        <v>657</v>
      </c>
      <c r="BA58" s="41"/>
    </row>
    <row r="59" spans="1:53" s="20" customFormat="1" ht="17.100000000000001" customHeight="1" x14ac:dyDescent="0.15">
      <c r="A59" s="7">
        <v>11</v>
      </c>
      <c r="B59" s="8">
        <v>1795</v>
      </c>
      <c r="C59" s="9" t="s">
        <v>133</v>
      </c>
      <c r="D59" s="132"/>
      <c r="E59" s="133"/>
      <c r="F59" s="133"/>
      <c r="G59" s="133"/>
      <c r="H59" s="133"/>
      <c r="I59" s="116"/>
      <c r="J59" s="118"/>
      <c r="K59" s="133"/>
      <c r="L59" s="133"/>
      <c r="M59" s="133"/>
      <c r="N59" s="133"/>
      <c r="O59" s="116"/>
      <c r="P59" s="164" t="s">
        <v>791</v>
      </c>
      <c r="Q59" s="201"/>
      <c r="R59" s="201"/>
      <c r="S59" s="201"/>
      <c r="T59" s="201"/>
      <c r="U59" s="217"/>
      <c r="V59" s="17"/>
      <c r="W59" s="17"/>
      <c r="X59" s="17"/>
      <c r="Y59" s="17"/>
      <c r="Z59" s="40"/>
      <c r="AA59" s="40"/>
      <c r="AB59" s="17"/>
      <c r="AC59" s="64"/>
      <c r="AD59" s="65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36"/>
      <c r="AP59" s="56"/>
      <c r="AQ59" s="57"/>
      <c r="AR59" s="113"/>
      <c r="AS59" s="114"/>
      <c r="AT59" s="114"/>
      <c r="AU59" s="115"/>
      <c r="AV59" s="102"/>
      <c r="AW59" s="103"/>
      <c r="AX59" s="103"/>
      <c r="AY59" s="104"/>
      <c r="AZ59" s="19">
        <f>ROUND(F49,0)+(ROUND(K49*(1+AT9),0)+(ROUND(Q61*(1+AX9),0)))</f>
        <v>1051</v>
      </c>
      <c r="BA59" s="41"/>
    </row>
    <row r="60" spans="1:53" s="20" customFormat="1" ht="17.100000000000001" customHeight="1" x14ac:dyDescent="0.15">
      <c r="A60" s="7">
        <v>11</v>
      </c>
      <c r="B60" s="8">
        <v>1796</v>
      </c>
      <c r="C60" s="9" t="s">
        <v>134</v>
      </c>
      <c r="D60" s="125"/>
      <c r="E60" s="133"/>
      <c r="F60" s="133"/>
      <c r="G60" s="133"/>
      <c r="H60" s="133"/>
      <c r="I60" s="116"/>
      <c r="J60" s="125"/>
      <c r="K60" s="133"/>
      <c r="L60" s="133"/>
      <c r="M60" s="133"/>
      <c r="N60" s="133"/>
      <c r="O60" s="116"/>
      <c r="P60" s="202"/>
      <c r="Q60" s="203"/>
      <c r="R60" s="203"/>
      <c r="S60" s="203"/>
      <c r="T60" s="203"/>
      <c r="U60" s="218"/>
      <c r="V60" s="23"/>
      <c r="W60" s="23"/>
      <c r="X60" s="23"/>
      <c r="Y60" s="23"/>
      <c r="Z60" s="43"/>
      <c r="AA60" s="43"/>
      <c r="AB60" s="38"/>
      <c r="AC60" s="38"/>
      <c r="AD60" s="83"/>
      <c r="AE60" s="60" t="s">
        <v>754</v>
      </c>
      <c r="AF60" s="23"/>
      <c r="AG60" s="23"/>
      <c r="AH60" s="23"/>
      <c r="AI60" s="23"/>
      <c r="AJ60" s="23"/>
      <c r="AK60" s="23"/>
      <c r="AL60" s="23"/>
      <c r="AM60" s="23"/>
      <c r="AN60" s="23"/>
      <c r="AO60" s="25" t="s">
        <v>755</v>
      </c>
      <c r="AP60" s="158">
        <v>1</v>
      </c>
      <c r="AQ60" s="159"/>
      <c r="AR60" s="113"/>
      <c r="AS60" s="114"/>
      <c r="AT60" s="114"/>
      <c r="AU60" s="115"/>
      <c r="AV60" s="102"/>
      <c r="AW60" s="103"/>
      <c r="AX60" s="103"/>
      <c r="AY60" s="104"/>
      <c r="AZ60" s="19">
        <f>ROUND(F49*AP60,0)+(ROUND(ROUND(K49*AP60,0)*(1+AT9),0)+(ROUND(ROUND(Q61*AP60,0)*(1+AX9),0)))</f>
        <v>1051</v>
      </c>
      <c r="BA60" s="41"/>
    </row>
    <row r="61" spans="1:53" s="20" customFormat="1" ht="17.100000000000001" customHeight="1" x14ac:dyDescent="0.15">
      <c r="A61" s="7">
        <v>11</v>
      </c>
      <c r="B61" s="8">
        <v>1797</v>
      </c>
      <c r="C61" s="9" t="s">
        <v>135</v>
      </c>
      <c r="D61" s="53"/>
      <c r="E61" s="34"/>
      <c r="F61" s="88"/>
      <c r="G61" s="88"/>
      <c r="H61" s="15"/>
      <c r="I61" s="34"/>
      <c r="J61" s="75"/>
      <c r="K61" s="88"/>
      <c r="L61" s="88"/>
      <c r="M61" s="15"/>
      <c r="N61" s="34"/>
      <c r="O61" s="51"/>
      <c r="P61" s="52"/>
      <c r="Q61" s="176">
        <v>405</v>
      </c>
      <c r="R61" s="176"/>
      <c r="S61" s="15" t="s">
        <v>731</v>
      </c>
      <c r="T61" s="34"/>
      <c r="U61" s="51"/>
      <c r="V61" s="129" t="s">
        <v>165</v>
      </c>
      <c r="W61" s="129"/>
      <c r="X61" s="129"/>
      <c r="Y61" s="129"/>
      <c r="Z61" s="129"/>
      <c r="AA61" s="129"/>
      <c r="AB61" s="15"/>
      <c r="AC61" s="27"/>
      <c r="AD61" s="67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36"/>
      <c r="AP61" s="56"/>
      <c r="AQ61" s="57"/>
      <c r="AR61" s="53"/>
      <c r="AS61" s="27"/>
      <c r="AT61" s="111"/>
      <c r="AU61" s="112"/>
      <c r="AV61" s="59"/>
      <c r="AW61" s="27"/>
      <c r="AX61" s="111"/>
      <c r="AY61" s="112"/>
      <c r="AZ61" s="19">
        <f>ROUND(F49*AC62,0)+(ROUND(ROUND(K49*AC62,0)*(1+AT9),0)+(ROUND(ROUND(Q61*AC62,0)*(1+AX9),0)))</f>
        <v>736</v>
      </c>
      <c r="BA61" s="41"/>
    </row>
    <row r="62" spans="1:53" s="20" customFormat="1" ht="17.100000000000001" customHeight="1" x14ac:dyDescent="0.15">
      <c r="A62" s="7">
        <v>11</v>
      </c>
      <c r="B62" s="8">
        <v>1798</v>
      </c>
      <c r="C62" s="9" t="s">
        <v>136</v>
      </c>
      <c r="D62" s="84"/>
      <c r="E62" s="81"/>
      <c r="F62" s="81"/>
      <c r="G62" s="81"/>
      <c r="H62" s="81"/>
      <c r="I62" s="82"/>
      <c r="J62" s="77"/>
      <c r="K62" s="78"/>
      <c r="L62" s="78"/>
      <c r="M62" s="38"/>
      <c r="N62" s="38"/>
      <c r="O62" s="83"/>
      <c r="P62" s="35"/>
      <c r="Q62" s="38"/>
      <c r="R62" s="38"/>
      <c r="S62" s="23"/>
      <c r="T62" s="81"/>
      <c r="U62" s="83"/>
      <c r="V62" s="131" t="s">
        <v>294</v>
      </c>
      <c r="W62" s="131"/>
      <c r="X62" s="131"/>
      <c r="Y62" s="131"/>
      <c r="Z62" s="131"/>
      <c r="AA62" s="131"/>
      <c r="AB62" s="25" t="s">
        <v>292</v>
      </c>
      <c r="AC62" s="190">
        <v>0.7</v>
      </c>
      <c r="AD62" s="191"/>
      <c r="AE62" s="60" t="s">
        <v>295</v>
      </c>
      <c r="AF62" s="23"/>
      <c r="AG62" s="23"/>
      <c r="AH62" s="23"/>
      <c r="AI62" s="23"/>
      <c r="AJ62" s="23"/>
      <c r="AK62" s="23"/>
      <c r="AL62" s="23"/>
      <c r="AM62" s="23"/>
      <c r="AN62" s="23"/>
      <c r="AO62" s="25" t="s">
        <v>292</v>
      </c>
      <c r="AP62" s="158">
        <v>1</v>
      </c>
      <c r="AQ62" s="159"/>
      <c r="AR62" s="53"/>
      <c r="AS62" s="34"/>
      <c r="AT62" s="34"/>
      <c r="AU62" s="67"/>
      <c r="AV62" s="74"/>
      <c r="AW62" s="37"/>
      <c r="AX62" s="37"/>
      <c r="AY62" s="67"/>
      <c r="AZ62" s="26">
        <f>ROUND(ROUND(F49*AC62,0)*AP62,0)+(ROUND(ROUND(ROUND(K49*AC62,0)*AP62,0)*(1+AT9),0)+(ROUND(ROUND(ROUND(Q61*AC62,0)*AP62,0)*(1+AX9),0)))</f>
        <v>736</v>
      </c>
      <c r="BA62" s="41"/>
    </row>
    <row r="63" spans="1:53" s="20" customFormat="1" ht="17.100000000000001" customHeight="1" x14ac:dyDescent="0.15">
      <c r="A63" s="7">
        <v>11</v>
      </c>
      <c r="B63" s="8">
        <v>1799</v>
      </c>
      <c r="C63" s="9" t="s">
        <v>137</v>
      </c>
      <c r="D63" s="180" t="s">
        <v>792</v>
      </c>
      <c r="E63" s="177"/>
      <c r="F63" s="177"/>
      <c r="G63" s="177"/>
      <c r="H63" s="177"/>
      <c r="I63" s="198"/>
      <c r="J63" s="160" t="s">
        <v>790</v>
      </c>
      <c r="K63" s="177"/>
      <c r="L63" s="177"/>
      <c r="M63" s="177"/>
      <c r="N63" s="177"/>
      <c r="O63" s="198"/>
      <c r="P63" s="164" t="s">
        <v>339</v>
      </c>
      <c r="Q63" s="201"/>
      <c r="R63" s="201"/>
      <c r="S63" s="201"/>
      <c r="T63" s="201"/>
      <c r="U63" s="217"/>
      <c r="V63" s="17"/>
      <c r="W63" s="17"/>
      <c r="X63" s="17"/>
      <c r="Y63" s="17"/>
      <c r="Z63" s="40"/>
      <c r="AA63" s="40"/>
      <c r="AB63" s="17"/>
      <c r="AC63" s="64"/>
      <c r="AD63" s="65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36"/>
      <c r="AP63" s="56"/>
      <c r="AQ63" s="57"/>
      <c r="AR63" s="113"/>
      <c r="AS63" s="114"/>
      <c r="AT63" s="114"/>
      <c r="AU63" s="115"/>
      <c r="AV63" s="102"/>
      <c r="AW63" s="103"/>
      <c r="AX63" s="103"/>
      <c r="AY63" s="104"/>
      <c r="AZ63" s="19">
        <f>ROUND(F65,0)+(ROUND(K65*(1+AT9),0)+(ROUND(Q65*(1+AX9),0)))</f>
        <v>738</v>
      </c>
      <c r="BA63" s="41"/>
    </row>
    <row r="64" spans="1:53" s="20" customFormat="1" ht="17.100000000000001" customHeight="1" x14ac:dyDescent="0.15">
      <c r="A64" s="7">
        <v>11</v>
      </c>
      <c r="B64" s="8">
        <v>1800</v>
      </c>
      <c r="C64" s="9" t="s">
        <v>138</v>
      </c>
      <c r="D64" s="178"/>
      <c r="E64" s="179"/>
      <c r="F64" s="179"/>
      <c r="G64" s="179"/>
      <c r="H64" s="179"/>
      <c r="I64" s="199"/>
      <c r="J64" s="178"/>
      <c r="K64" s="179"/>
      <c r="L64" s="179"/>
      <c r="M64" s="179"/>
      <c r="N64" s="179"/>
      <c r="O64" s="199"/>
      <c r="P64" s="202"/>
      <c r="Q64" s="203"/>
      <c r="R64" s="203"/>
      <c r="S64" s="203"/>
      <c r="T64" s="203"/>
      <c r="U64" s="218"/>
      <c r="V64" s="23"/>
      <c r="W64" s="23"/>
      <c r="X64" s="23"/>
      <c r="Y64" s="23"/>
      <c r="Z64" s="43"/>
      <c r="AA64" s="43"/>
      <c r="AB64" s="38"/>
      <c r="AC64" s="38"/>
      <c r="AD64" s="83"/>
      <c r="AE64" s="60" t="s">
        <v>754</v>
      </c>
      <c r="AF64" s="23"/>
      <c r="AG64" s="23"/>
      <c r="AH64" s="23"/>
      <c r="AI64" s="23"/>
      <c r="AJ64" s="23"/>
      <c r="AK64" s="23"/>
      <c r="AL64" s="23"/>
      <c r="AM64" s="23"/>
      <c r="AN64" s="23"/>
      <c r="AO64" s="25" t="s">
        <v>755</v>
      </c>
      <c r="AP64" s="158">
        <v>1</v>
      </c>
      <c r="AQ64" s="159"/>
      <c r="AR64" s="113"/>
      <c r="AS64" s="114"/>
      <c r="AT64" s="114"/>
      <c r="AU64" s="115"/>
      <c r="AV64" s="102"/>
      <c r="AW64" s="103"/>
      <c r="AX64" s="103"/>
      <c r="AY64" s="104"/>
      <c r="AZ64" s="19">
        <f>ROUND(F65*AP64,0)+(ROUND(ROUND(K65*AP64,0)*(1+AT9),0)+(ROUND(ROUND(Q65*AP64,0)*(1+AX9),0)))</f>
        <v>738</v>
      </c>
      <c r="BA64" s="41"/>
    </row>
    <row r="65" spans="1:53" s="20" customFormat="1" ht="17.100000000000001" customHeight="1" x14ac:dyDescent="0.15">
      <c r="A65" s="7">
        <v>11</v>
      </c>
      <c r="B65" s="8">
        <v>1801</v>
      </c>
      <c r="C65" s="9" t="s">
        <v>139</v>
      </c>
      <c r="D65" s="53"/>
      <c r="F65" s="176">
        <v>400</v>
      </c>
      <c r="G65" s="176"/>
      <c r="H65" s="15" t="s">
        <v>731</v>
      </c>
      <c r="J65" s="75"/>
      <c r="K65" s="176">
        <v>180</v>
      </c>
      <c r="L65" s="176"/>
      <c r="M65" s="15" t="s">
        <v>731</v>
      </c>
      <c r="O65" s="51"/>
      <c r="P65" s="52"/>
      <c r="Q65" s="176">
        <v>75</v>
      </c>
      <c r="R65" s="176"/>
      <c r="S65" s="15" t="s">
        <v>731</v>
      </c>
      <c r="T65" s="34"/>
      <c r="U65" s="51"/>
      <c r="V65" s="129" t="s">
        <v>165</v>
      </c>
      <c r="W65" s="129"/>
      <c r="X65" s="129"/>
      <c r="Y65" s="129"/>
      <c r="Z65" s="129"/>
      <c r="AA65" s="129"/>
      <c r="AB65" s="15"/>
      <c r="AC65" s="27"/>
      <c r="AD65" s="67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36"/>
      <c r="AP65" s="56"/>
      <c r="AQ65" s="57"/>
      <c r="AR65" s="53"/>
      <c r="AS65" s="27"/>
      <c r="AT65" s="111"/>
      <c r="AU65" s="112"/>
      <c r="AV65" s="59"/>
      <c r="AW65" s="27"/>
      <c r="AX65" s="111"/>
      <c r="AY65" s="112"/>
      <c r="AZ65" s="19">
        <f>ROUND(F65*AC66,0)+(ROUND(ROUND(K65*AC66,0)*(1+AT9),0)+(ROUND(ROUND(Q65*AC66,0)*(1+AX9),0)))</f>
        <v>518</v>
      </c>
      <c r="BA65" s="41"/>
    </row>
    <row r="66" spans="1:53" s="20" customFormat="1" ht="17.100000000000001" customHeight="1" x14ac:dyDescent="0.15">
      <c r="A66" s="7">
        <v>11</v>
      </c>
      <c r="B66" s="8">
        <v>1802</v>
      </c>
      <c r="C66" s="9" t="s">
        <v>140</v>
      </c>
      <c r="D66" s="74"/>
      <c r="E66" s="37"/>
      <c r="F66" s="37"/>
      <c r="G66" s="37"/>
      <c r="H66" s="37"/>
      <c r="I66" s="68"/>
      <c r="J66" s="75"/>
      <c r="K66" s="76"/>
      <c r="L66" s="76"/>
      <c r="M66" s="34"/>
      <c r="N66" s="34"/>
      <c r="O66" s="51"/>
      <c r="P66" s="53"/>
      <c r="Q66" s="34"/>
      <c r="R66" s="34"/>
      <c r="S66" s="15"/>
      <c r="T66" s="37"/>
      <c r="U66" s="51"/>
      <c r="V66" s="131" t="s">
        <v>294</v>
      </c>
      <c r="W66" s="131"/>
      <c r="X66" s="131"/>
      <c r="Y66" s="131"/>
      <c r="Z66" s="131"/>
      <c r="AA66" s="131"/>
      <c r="AB66" s="25" t="s">
        <v>292</v>
      </c>
      <c r="AC66" s="190">
        <v>0.7</v>
      </c>
      <c r="AD66" s="191"/>
      <c r="AE66" s="60" t="s">
        <v>295</v>
      </c>
      <c r="AF66" s="23"/>
      <c r="AG66" s="23"/>
      <c r="AH66" s="23"/>
      <c r="AI66" s="23"/>
      <c r="AJ66" s="23"/>
      <c r="AK66" s="23"/>
      <c r="AL66" s="23"/>
      <c r="AM66" s="23"/>
      <c r="AN66" s="23"/>
      <c r="AO66" s="25" t="s">
        <v>292</v>
      </c>
      <c r="AP66" s="158">
        <v>1</v>
      </c>
      <c r="AQ66" s="159"/>
      <c r="AR66" s="53"/>
      <c r="AS66" s="34"/>
      <c r="AT66" s="34"/>
      <c r="AU66" s="67"/>
      <c r="AV66" s="74"/>
      <c r="AW66" s="37"/>
      <c r="AX66" s="37"/>
      <c r="AY66" s="67"/>
      <c r="AZ66" s="26">
        <f>ROUND(ROUND(F65*AC66,0)*AP66,0)+(ROUND(ROUND(ROUND(K65*AC66,0)*AP66,0)*(1+AT9),0)+(ROUND(ROUND(ROUND(Q65*AC66,0)*AP66,0)*(1+AX9),0)))</f>
        <v>518</v>
      </c>
      <c r="BA66" s="41"/>
    </row>
    <row r="67" spans="1:53" s="20" customFormat="1" ht="17.100000000000001" customHeight="1" x14ac:dyDescent="0.15">
      <c r="A67" s="7">
        <v>11</v>
      </c>
      <c r="B67" s="8">
        <v>1803</v>
      </c>
      <c r="C67" s="9" t="s">
        <v>141</v>
      </c>
      <c r="D67" s="132"/>
      <c r="E67" s="133"/>
      <c r="F67" s="133"/>
      <c r="G67" s="133"/>
      <c r="H67" s="133"/>
      <c r="I67" s="116"/>
      <c r="J67" s="118"/>
      <c r="K67" s="133"/>
      <c r="L67" s="133"/>
      <c r="M67" s="133"/>
      <c r="N67" s="133"/>
      <c r="O67" s="116"/>
      <c r="P67" s="164" t="s">
        <v>341</v>
      </c>
      <c r="Q67" s="201"/>
      <c r="R67" s="201"/>
      <c r="S67" s="201"/>
      <c r="T67" s="201"/>
      <c r="U67" s="217"/>
      <c r="V67" s="17"/>
      <c r="W67" s="17"/>
      <c r="X67" s="17"/>
      <c r="Y67" s="17"/>
      <c r="Z67" s="40"/>
      <c r="AA67" s="40"/>
      <c r="AB67" s="17"/>
      <c r="AC67" s="64"/>
      <c r="AD67" s="65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36"/>
      <c r="AP67" s="56"/>
      <c r="AQ67" s="57"/>
      <c r="AR67" s="113"/>
      <c r="AS67" s="114"/>
      <c r="AT67" s="114"/>
      <c r="AU67" s="115"/>
      <c r="AV67" s="102"/>
      <c r="AW67" s="103"/>
      <c r="AX67" s="103"/>
      <c r="AY67" s="104"/>
      <c r="AZ67" s="19">
        <f>ROUND(F65,0)+(ROUND(K65*(1+AT9),0)+(ROUND(Q69*(1+AX9),0)))</f>
        <v>850</v>
      </c>
      <c r="BA67" s="41"/>
    </row>
    <row r="68" spans="1:53" s="20" customFormat="1" ht="17.100000000000001" customHeight="1" x14ac:dyDescent="0.15">
      <c r="A68" s="7">
        <v>11</v>
      </c>
      <c r="B68" s="8">
        <v>1804</v>
      </c>
      <c r="C68" s="9" t="s">
        <v>142</v>
      </c>
      <c r="D68" s="125"/>
      <c r="E68" s="133"/>
      <c r="F68" s="133"/>
      <c r="G68" s="133"/>
      <c r="H68" s="133"/>
      <c r="I68" s="116"/>
      <c r="J68" s="125"/>
      <c r="K68" s="133"/>
      <c r="L68" s="133"/>
      <c r="M68" s="133"/>
      <c r="N68" s="133"/>
      <c r="O68" s="116"/>
      <c r="P68" s="202"/>
      <c r="Q68" s="203"/>
      <c r="R68" s="203"/>
      <c r="S68" s="203"/>
      <c r="T68" s="203"/>
      <c r="U68" s="218"/>
      <c r="V68" s="23"/>
      <c r="W68" s="23"/>
      <c r="X68" s="23"/>
      <c r="Y68" s="23"/>
      <c r="Z68" s="43"/>
      <c r="AA68" s="43"/>
      <c r="AB68" s="38"/>
      <c r="AC68" s="38"/>
      <c r="AD68" s="83"/>
      <c r="AE68" s="60" t="s">
        <v>754</v>
      </c>
      <c r="AF68" s="23"/>
      <c r="AG68" s="23"/>
      <c r="AH68" s="23"/>
      <c r="AI68" s="23"/>
      <c r="AJ68" s="23"/>
      <c r="AK68" s="23"/>
      <c r="AL68" s="23"/>
      <c r="AM68" s="23"/>
      <c r="AN68" s="23"/>
      <c r="AO68" s="25" t="s">
        <v>755</v>
      </c>
      <c r="AP68" s="158">
        <v>1</v>
      </c>
      <c r="AQ68" s="159"/>
      <c r="AR68" s="113"/>
      <c r="AS68" s="114"/>
      <c r="AT68" s="114"/>
      <c r="AU68" s="115"/>
      <c r="AV68" s="102"/>
      <c r="AW68" s="103"/>
      <c r="AX68" s="103"/>
      <c r="AY68" s="104"/>
      <c r="AZ68" s="19">
        <f>ROUND(F65*AP68,0)+(ROUND(ROUND(K65*AP68,0)*(1+AT9),0)+(ROUND(ROUND(Q69*AP68,0)*(1+AX9),0)))</f>
        <v>850</v>
      </c>
      <c r="BA68" s="41"/>
    </row>
    <row r="69" spans="1:53" s="20" customFormat="1" ht="17.100000000000001" customHeight="1" x14ac:dyDescent="0.15">
      <c r="A69" s="7">
        <v>11</v>
      </c>
      <c r="B69" s="8">
        <v>1805</v>
      </c>
      <c r="C69" s="9" t="s">
        <v>143</v>
      </c>
      <c r="D69" s="53"/>
      <c r="E69" s="34"/>
      <c r="F69" s="88"/>
      <c r="G69" s="88"/>
      <c r="H69" s="15"/>
      <c r="I69" s="34"/>
      <c r="J69" s="75"/>
      <c r="K69" s="88"/>
      <c r="L69" s="88"/>
      <c r="M69" s="15"/>
      <c r="N69" s="34"/>
      <c r="O69" s="51"/>
      <c r="P69" s="52"/>
      <c r="Q69" s="176">
        <v>150</v>
      </c>
      <c r="R69" s="176"/>
      <c r="S69" s="15" t="s">
        <v>731</v>
      </c>
      <c r="T69" s="34"/>
      <c r="U69" s="51"/>
      <c r="V69" s="129" t="s">
        <v>165</v>
      </c>
      <c r="W69" s="129"/>
      <c r="X69" s="129"/>
      <c r="Y69" s="129"/>
      <c r="Z69" s="129"/>
      <c r="AA69" s="129"/>
      <c r="AB69" s="15"/>
      <c r="AC69" s="27"/>
      <c r="AD69" s="67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36"/>
      <c r="AP69" s="56"/>
      <c r="AQ69" s="57"/>
      <c r="AR69" s="53"/>
      <c r="AS69" s="27"/>
      <c r="AT69" s="111"/>
      <c r="AU69" s="112"/>
      <c r="AV69" s="59"/>
      <c r="AW69" s="27"/>
      <c r="AX69" s="111"/>
      <c r="AY69" s="112"/>
      <c r="AZ69" s="19">
        <f>ROUND(F65*AC70,0)+(ROUND(ROUND(K65*AC70,0)*(1+AT9),0)+(ROUND(ROUND(Q69*AC70,0)*(1+AX9),0)))</f>
        <v>596</v>
      </c>
      <c r="BA69" s="41"/>
    </row>
    <row r="70" spans="1:53" s="20" customFormat="1" ht="17.100000000000001" customHeight="1" x14ac:dyDescent="0.15">
      <c r="A70" s="7">
        <v>11</v>
      </c>
      <c r="B70" s="8">
        <v>1806</v>
      </c>
      <c r="C70" s="9" t="s">
        <v>618</v>
      </c>
      <c r="D70" s="74"/>
      <c r="E70" s="37"/>
      <c r="F70" s="37"/>
      <c r="G70" s="37"/>
      <c r="H70" s="37"/>
      <c r="I70" s="68"/>
      <c r="J70" s="75"/>
      <c r="K70" s="76"/>
      <c r="L70" s="76"/>
      <c r="M70" s="34"/>
      <c r="N70" s="34"/>
      <c r="O70" s="51"/>
      <c r="P70" s="53"/>
      <c r="Q70" s="34"/>
      <c r="R70" s="34"/>
      <c r="S70" s="15"/>
      <c r="T70" s="37"/>
      <c r="U70" s="51"/>
      <c r="V70" s="131" t="s">
        <v>294</v>
      </c>
      <c r="W70" s="131"/>
      <c r="X70" s="131"/>
      <c r="Y70" s="131"/>
      <c r="Z70" s="131"/>
      <c r="AA70" s="131"/>
      <c r="AB70" s="25" t="s">
        <v>292</v>
      </c>
      <c r="AC70" s="190">
        <v>0.7</v>
      </c>
      <c r="AD70" s="191"/>
      <c r="AE70" s="60" t="s">
        <v>295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5" t="s">
        <v>292</v>
      </c>
      <c r="AP70" s="158">
        <v>1</v>
      </c>
      <c r="AQ70" s="159"/>
      <c r="AR70" s="53"/>
      <c r="AS70" s="34"/>
      <c r="AT70" s="34"/>
      <c r="AU70" s="67"/>
      <c r="AV70" s="74"/>
      <c r="AW70" s="37"/>
      <c r="AX70" s="37"/>
      <c r="AY70" s="67"/>
      <c r="AZ70" s="26">
        <f>ROUND(ROUND(F65*AC70,0)*AP70,0)+(ROUND(ROUND(ROUND(K65*AC70,0)*AP70,0)*(1+AT9),0)+(ROUND(ROUND(ROUND(Q69*AC70,0)*AP70,0)*(1+AX9),0)))</f>
        <v>596</v>
      </c>
      <c r="BA70" s="41"/>
    </row>
    <row r="71" spans="1:53" s="20" customFormat="1" ht="17.100000000000001" customHeight="1" x14ac:dyDescent="0.15">
      <c r="A71" s="7">
        <v>11</v>
      </c>
      <c r="B71" s="8">
        <v>1807</v>
      </c>
      <c r="C71" s="9" t="s">
        <v>619</v>
      </c>
      <c r="D71" s="132"/>
      <c r="E71" s="133"/>
      <c r="F71" s="133"/>
      <c r="G71" s="133"/>
      <c r="H71" s="133"/>
      <c r="I71" s="116"/>
      <c r="J71" s="118"/>
      <c r="K71" s="133"/>
      <c r="L71" s="133"/>
      <c r="M71" s="133"/>
      <c r="N71" s="133"/>
      <c r="O71" s="116"/>
      <c r="P71" s="164" t="s">
        <v>786</v>
      </c>
      <c r="Q71" s="201"/>
      <c r="R71" s="201"/>
      <c r="S71" s="201"/>
      <c r="T71" s="201"/>
      <c r="U71" s="217"/>
      <c r="V71" s="17"/>
      <c r="W71" s="17"/>
      <c r="X71" s="17"/>
      <c r="Y71" s="17"/>
      <c r="Z71" s="40"/>
      <c r="AA71" s="40"/>
      <c r="AB71" s="17"/>
      <c r="AC71" s="64"/>
      <c r="AD71" s="65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36"/>
      <c r="AP71" s="56"/>
      <c r="AQ71" s="57"/>
      <c r="AR71" s="113"/>
      <c r="AS71" s="114"/>
      <c r="AT71" s="114"/>
      <c r="AU71" s="115"/>
      <c r="AV71" s="102"/>
      <c r="AW71" s="103"/>
      <c r="AX71" s="103"/>
      <c r="AY71" s="104"/>
      <c r="AZ71" s="19">
        <f>ROUND(F65,0)+(ROUND(K65*(1+AT9),0)+(ROUND(Q73*(1+AX9),0)))</f>
        <v>963</v>
      </c>
      <c r="BA71" s="41"/>
    </row>
    <row r="72" spans="1:53" s="20" customFormat="1" ht="17.100000000000001" customHeight="1" x14ac:dyDescent="0.15">
      <c r="A72" s="7">
        <v>11</v>
      </c>
      <c r="B72" s="8">
        <v>1808</v>
      </c>
      <c r="C72" s="9" t="s">
        <v>620</v>
      </c>
      <c r="D72" s="125"/>
      <c r="E72" s="133"/>
      <c r="F72" s="133"/>
      <c r="G72" s="133"/>
      <c r="H72" s="133"/>
      <c r="I72" s="116"/>
      <c r="J72" s="125"/>
      <c r="K72" s="133"/>
      <c r="L72" s="133"/>
      <c r="M72" s="133"/>
      <c r="N72" s="133"/>
      <c r="O72" s="116"/>
      <c r="P72" s="202"/>
      <c r="Q72" s="203"/>
      <c r="R72" s="203"/>
      <c r="S72" s="203"/>
      <c r="T72" s="203"/>
      <c r="U72" s="218"/>
      <c r="V72" s="23"/>
      <c r="W72" s="23"/>
      <c r="X72" s="23"/>
      <c r="Y72" s="23"/>
      <c r="Z72" s="43"/>
      <c r="AA72" s="43"/>
      <c r="AB72" s="38"/>
      <c r="AC72" s="38"/>
      <c r="AD72" s="83"/>
      <c r="AE72" s="60" t="s">
        <v>754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5" t="s">
        <v>755</v>
      </c>
      <c r="AP72" s="158">
        <v>1</v>
      </c>
      <c r="AQ72" s="159"/>
      <c r="AR72" s="113"/>
      <c r="AS72" s="114"/>
      <c r="AT72" s="114"/>
      <c r="AU72" s="115"/>
      <c r="AV72" s="102"/>
      <c r="AW72" s="103"/>
      <c r="AX72" s="103"/>
      <c r="AY72" s="104"/>
      <c r="AZ72" s="19">
        <f>ROUND(F65*AP72,0)+(ROUND(ROUND(K65*AP72,0)*(1+AT9),0)+(ROUND(ROUND(Q73*AP72,0)*(1+AX9),0)))</f>
        <v>963</v>
      </c>
      <c r="BA72" s="41"/>
    </row>
    <row r="73" spans="1:53" s="20" customFormat="1" ht="17.100000000000001" customHeight="1" x14ac:dyDescent="0.15">
      <c r="A73" s="7">
        <v>11</v>
      </c>
      <c r="B73" s="8">
        <v>1809</v>
      </c>
      <c r="C73" s="9" t="s">
        <v>621</v>
      </c>
      <c r="D73" s="53"/>
      <c r="E73" s="34"/>
      <c r="F73" s="88"/>
      <c r="G73" s="88"/>
      <c r="H73" s="15"/>
      <c r="I73" s="34"/>
      <c r="J73" s="75"/>
      <c r="K73" s="88"/>
      <c r="L73" s="88"/>
      <c r="M73" s="15"/>
      <c r="N73" s="34"/>
      <c r="O73" s="51"/>
      <c r="P73" s="52"/>
      <c r="Q73" s="176">
        <v>225</v>
      </c>
      <c r="R73" s="176"/>
      <c r="S73" s="15" t="s">
        <v>731</v>
      </c>
      <c r="T73" s="34"/>
      <c r="U73" s="51"/>
      <c r="V73" s="129" t="s">
        <v>165</v>
      </c>
      <c r="W73" s="129"/>
      <c r="X73" s="129"/>
      <c r="Y73" s="129"/>
      <c r="Z73" s="129"/>
      <c r="AA73" s="129"/>
      <c r="AB73" s="15"/>
      <c r="AC73" s="27"/>
      <c r="AD73" s="67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36"/>
      <c r="AP73" s="56"/>
      <c r="AQ73" s="57"/>
      <c r="AR73" s="53"/>
      <c r="AS73" s="27"/>
      <c r="AT73" s="111"/>
      <c r="AU73" s="112"/>
      <c r="AV73" s="59"/>
      <c r="AW73" s="27"/>
      <c r="AX73" s="111"/>
      <c r="AY73" s="112"/>
      <c r="AZ73" s="19">
        <f>ROUND(F65*AC74,0)+(ROUND(ROUND(K65*AC74,0)*(1+AT9),0)+(ROUND(ROUND(Q73*AC74,0)*(1+AX9),0)))</f>
        <v>675</v>
      </c>
      <c r="BA73" s="41"/>
    </row>
    <row r="74" spans="1:53" s="20" customFormat="1" ht="17.100000000000001" customHeight="1" x14ac:dyDescent="0.15">
      <c r="A74" s="7">
        <v>11</v>
      </c>
      <c r="B74" s="8">
        <v>1810</v>
      </c>
      <c r="C74" s="9" t="s">
        <v>622</v>
      </c>
      <c r="D74" s="84"/>
      <c r="E74" s="81"/>
      <c r="F74" s="81"/>
      <c r="G74" s="81"/>
      <c r="H74" s="81"/>
      <c r="I74" s="82"/>
      <c r="J74" s="77"/>
      <c r="K74" s="78"/>
      <c r="L74" s="78"/>
      <c r="M74" s="38"/>
      <c r="N74" s="38"/>
      <c r="O74" s="83"/>
      <c r="P74" s="35"/>
      <c r="Q74" s="38"/>
      <c r="R74" s="38"/>
      <c r="S74" s="23"/>
      <c r="T74" s="81"/>
      <c r="U74" s="83"/>
      <c r="V74" s="131" t="s">
        <v>294</v>
      </c>
      <c r="W74" s="131"/>
      <c r="X74" s="131"/>
      <c r="Y74" s="131"/>
      <c r="Z74" s="131"/>
      <c r="AA74" s="131"/>
      <c r="AB74" s="25" t="s">
        <v>292</v>
      </c>
      <c r="AC74" s="190">
        <v>0.7</v>
      </c>
      <c r="AD74" s="191"/>
      <c r="AE74" s="60" t="s">
        <v>295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5" t="s">
        <v>292</v>
      </c>
      <c r="AP74" s="158">
        <v>1</v>
      </c>
      <c r="AQ74" s="159"/>
      <c r="AR74" s="53"/>
      <c r="AS74" s="34"/>
      <c r="AT74" s="34"/>
      <c r="AU74" s="67"/>
      <c r="AV74" s="74"/>
      <c r="AW74" s="37"/>
      <c r="AX74" s="37"/>
      <c r="AY74" s="67"/>
      <c r="AZ74" s="26">
        <f>ROUND(ROUND(F65*AC74,0)*AP74,0)+(ROUND(ROUND(ROUND(K65*AC74,0)*AP74,0)*(1+AT9),0)+(ROUND(ROUND(ROUND(Q73*AC74,0)*AP74,0)*(1+AX9),0)))</f>
        <v>675</v>
      </c>
      <c r="BA74" s="41"/>
    </row>
    <row r="75" spans="1:53" s="20" customFormat="1" ht="17.100000000000001" customHeight="1" x14ac:dyDescent="0.15">
      <c r="A75" s="7">
        <v>11</v>
      </c>
      <c r="B75" s="8">
        <v>1811</v>
      </c>
      <c r="C75" s="9" t="s">
        <v>623</v>
      </c>
      <c r="D75" s="180" t="s">
        <v>793</v>
      </c>
      <c r="E75" s="177"/>
      <c r="F75" s="177"/>
      <c r="G75" s="177"/>
      <c r="H75" s="177"/>
      <c r="I75" s="198"/>
      <c r="J75" s="160" t="s">
        <v>790</v>
      </c>
      <c r="K75" s="177"/>
      <c r="L75" s="177"/>
      <c r="M75" s="177"/>
      <c r="N75" s="177"/>
      <c r="O75" s="198"/>
      <c r="P75" s="164" t="s">
        <v>339</v>
      </c>
      <c r="Q75" s="201"/>
      <c r="R75" s="201"/>
      <c r="S75" s="201"/>
      <c r="T75" s="201"/>
      <c r="U75" s="217"/>
      <c r="V75" s="17"/>
      <c r="W75" s="17"/>
      <c r="X75" s="17"/>
      <c r="Y75" s="17"/>
      <c r="Z75" s="40"/>
      <c r="AA75" s="40"/>
      <c r="AB75" s="17"/>
      <c r="AC75" s="64"/>
      <c r="AD75" s="65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36"/>
      <c r="AP75" s="56"/>
      <c r="AQ75" s="57"/>
      <c r="AR75" s="113"/>
      <c r="AS75" s="114"/>
      <c r="AT75" s="114"/>
      <c r="AU75" s="115"/>
      <c r="AV75" s="102"/>
      <c r="AW75" s="103"/>
      <c r="AX75" s="103"/>
      <c r="AY75" s="104"/>
      <c r="AZ75" s="19">
        <f>ROUND(F77,0)+(ROUND(K77*(1+AT9),0)+(ROUND(Q77*(1+AX9),0)))</f>
        <v>787</v>
      </c>
      <c r="BA75" s="41"/>
    </row>
    <row r="76" spans="1:53" s="20" customFormat="1" ht="17.100000000000001" customHeight="1" x14ac:dyDescent="0.15">
      <c r="A76" s="7">
        <v>11</v>
      </c>
      <c r="B76" s="8">
        <v>1812</v>
      </c>
      <c r="C76" s="9" t="s">
        <v>624</v>
      </c>
      <c r="D76" s="178"/>
      <c r="E76" s="179"/>
      <c r="F76" s="179"/>
      <c r="G76" s="179"/>
      <c r="H76" s="179"/>
      <c r="I76" s="199"/>
      <c r="J76" s="178"/>
      <c r="K76" s="179"/>
      <c r="L76" s="179"/>
      <c r="M76" s="179"/>
      <c r="N76" s="179"/>
      <c r="O76" s="199"/>
      <c r="P76" s="202"/>
      <c r="Q76" s="203"/>
      <c r="R76" s="203"/>
      <c r="S76" s="203"/>
      <c r="T76" s="203"/>
      <c r="U76" s="218"/>
      <c r="V76" s="23"/>
      <c r="W76" s="23"/>
      <c r="X76" s="23"/>
      <c r="Y76" s="23"/>
      <c r="Z76" s="43"/>
      <c r="AA76" s="43"/>
      <c r="AB76" s="38"/>
      <c r="AC76" s="38"/>
      <c r="AD76" s="83"/>
      <c r="AE76" s="60" t="s">
        <v>754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5" t="s">
        <v>755</v>
      </c>
      <c r="AP76" s="158">
        <v>1</v>
      </c>
      <c r="AQ76" s="159"/>
      <c r="AR76" s="113"/>
      <c r="AS76" s="114"/>
      <c r="AT76" s="114"/>
      <c r="AU76" s="115"/>
      <c r="AV76" s="102"/>
      <c r="AW76" s="103"/>
      <c r="AX76" s="103"/>
      <c r="AY76" s="104"/>
      <c r="AZ76" s="19">
        <f>ROUND(F77*AP76,0)+(ROUND(ROUND(K77*AP76,0)*(1+AT9),0)+(ROUND(ROUND(Q77*AP76,0)*(1+AX9),0)))</f>
        <v>787</v>
      </c>
      <c r="BA76" s="41"/>
    </row>
    <row r="77" spans="1:53" s="20" customFormat="1" ht="17.100000000000001" customHeight="1" x14ac:dyDescent="0.15">
      <c r="A77" s="7">
        <v>11</v>
      </c>
      <c r="B77" s="8">
        <v>1813</v>
      </c>
      <c r="C77" s="9" t="s">
        <v>625</v>
      </c>
      <c r="D77" s="53"/>
      <c r="F77" s="176">
        <v>580</v>
      </c>
      <c r="G77" s="176"/>
      <c r="H77" s="15" t="s">
        <v>731</v>
      </c>
      <c r="J77" s="75"/>
      <c r="K77" s="176">
        <v>75</v>
      </c>
      <c r="L77" s="176"/>
      <c r="M77" s="15" t="s">
        <v>731</v>
      </c>
      <c r="O77" s="51"/>
      <c r="P77" s="52"/>
      <c r="Q77" s="176">
        <v>75</v>
      </c>
      <c r="R77" s="176"/>
      <c r="S77" s="15" t="s">
        <v>731</v>
      </c>
      <c r="T77" s="34"/>
      <c r="U77" s="51"/>
      <c r="V77" s="129" t="s">
        <v>165</v>
      </c>
      <c r="W77" s="129"/>
      <c r="X77" s="129"/>
      <c r="Y77" s="129"/>
      <c r="Z77" s="129"/>
      <c r="AA77" s="129"/>
      <c r="AB77" s="15"/>
      <c r="AC77" s="27"/>
      <c r="AD77" s="67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36"/>
      <c r="AP77" s="56"/>
      <c r="AQ77" s="57"/>
      <c r="AR77" s="53"/>
      <c r="AS77" s="27"/>
      <c r="AT77" s="111"/>
      <c r="AU77" s="112"/>
      <c r="AV77" s="59"/>
      <c r="AW77" s="27"/>
      <c r="AX77" s="111"/>
      <c r="AY77" s="112"/>
      <c r="AZ77" s="19">
        <f>ROUND(F77*AC78,0)+(ROUND(ROUND(K77*AC78,0)*(1+AT9),0)+(ROUND(ROUND(Q77*AC78,0)*(1+AX9),0)))</f>
        <v>552</v>
      </c>
      <c r="BA77" s="41"/>
    </row>
    <row r="78" spans="1:53" s="20" customFormat="1" ht="17.100000000000001" customHeight="1" x14ac:dyDescent="0.15">
      <c r="A78" s="7">
        <v>11</v>
      </c>
      <c r="B78" s="8">
        <v>1814</v>
      </c>
      <c r="C78" s="9" t="s">
        <v>626</v>
      </c>
      <c r="D78" s="74"/>
      <c r="E78" s="37"/>
      <c r="F78" s="37"/>
      <c r="G78" s="37"/>
      <c r="H78" s="37"/>
      <c r="I78" s="68"/>
      <c r="J78" s="75"/>
      <c r="K78" s="76"/>
      <c r="L78" s="76"/>
      <c r="M78" s="34"/>
      <c r="N78" s="34"/>
      <c r="O78" s="51"/>
      <c r="P78" s="53"/>
      <c r="Q78" s="34"/>
      <c r="R78" s="34"/>
      <c r="S78" s="15"/>
      <c r="T78" s="37"/>
      <c r="U78" s="51"/>
      <c r="V78" s="131" t="s">
        <v>294</v>
      </c>
      <c r="W78" s="131"/>
      <c r="X78" s="131"/>
      <c r="Y78" s="131"/>
      <c r="Z78" s="131"/>
      <c r="AA78" s="131"/>
      <c r="AB78" s="25" t="s">
        <v>292</v>
      </c>
      <c r="AC78" s="190">
        <v>0.7</v>
      </c>
      <c r="AD78" s="191"/>
      <c r="AE78" s="60" t="s">
        <v>295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5" t="s">
        <v>292</v>
      </c>
      <c r="AP78" s="158">
        <v>1</v>
      </c>
      <c r="AQ78" s="159"/>
      <c r="AR78" s="53"/>
      <c r="AS78" s="34"/>
      <c r="AT78" s="34"/>
      <c r="AU78" s="67"/>
      <c r="AV78" s="74"/>
      <c r="AW78" s="37"/>
      <c r="AX78" s="37"/>
      <c r="AY78" s="67"/>
      <c r="AZ78" s="26">
        <f>ROUND(ROUND(F77*AC78,0)*AP78,0)+(ROUND(ROUND(ROUND(K77*AC78,0)*AP78,0)*(1+AT9),0)+(ROUND(ROUND(ROUND(Q77*AC78,0)*AP78,0)*(1+AX9),0)))</f>
        <v>552</v>
      </c>
      <c r="BA78" s="41"/>
    </row>
    <row r="79" spans="1:53" s="20" customFormat="1" ht="17.100000000000001" customHeight="1" x14ac:dyDescent="0.15">
      <c r="A79" s="7">
        <v>11</v>
      </c>
      <c r="B79" s="8">
        <v>1815</v>
      </c>
      <c r="C79" s="9" t="s">
        <v>627</v>
      </c>
      <c r="D79" s="132"/>
      <c r="E79" s="133"/>
      <c r="F79" s="133"/>
      <c r="G79" s="133"/>
      <c r="H79" s="133"/>
      <c r="I79" s="116"/>
      <c r="J79" s="118"/>
      <c r="K79" s="133"/>
      <c r="L79" s="133"/>
      <c r="M79" s="133"/>
      <c r="N79" s="133"/>
      <c r="O79" s="116"/>
      <c r="P79" s="164" t="s">
        <v>341</v>
      </c>
      <c r="Q79" s="201"/>
      <c r="R79" s="201"/>
      <c r="S79" s="201"/>
      <c r="T79" s="201"/>
      <c r="U79" s="217"/>
      <c r="V79" s="17"/>
      <c r="W79" s="17"/>
      <c r="X79" s="17"/>
      <c r="Y79" s="17"/>
      <c r="Z79" s="40"/>
      <c r="AA79" s="40"/>
      <c r="AB79" s="17"/>
      <c r="AC79" s="64"/>
      <c r="AD79" s="65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36"/>
      <c r="AP79" s="56"/>
      <c r="AQ79" s="57"/>
      <c r="AR79" s="113"/>
      <c r="AS79" s="114"/>
      <c r="AT79" s="114"/>
      <c r="AU79" s="115"/>
      <c r="AV79" s="102"/>
      <c r="AW79" s="103"/>
      <c r="AX79" s="103"/>
      <c r="AY79" s="104"/>
      <c r="AZ79" s="19">
        <f>ROUND(F77,0)+(ROUND(K77*(1+AT9),0)+(ROUND(Q81*(1+AX9),0)))</f>
        <v>899</v>
      </c>
      <c r="BA79" s="41"/>
    </row>
    <row r="80" spans="1:53" s="20" customFormat="1" ht="17.100000000000001" customHeight="1" x14ac:dyDescent="0.15">
      <c r="A80" s="7">
        <v>11</v>
      </c>
      <c r="B80" s="8">
        <v>1816</v>
      </c>
      <c r="C80" s="9" t="s">
        <v>628</v>
      </c>
      <c r="D80" s="125"/>
      <c r="E80" s="133"/>
      <c r="F80" s="133"/>
      <c r="G80" s="133"/>
      <c r="H80" s="133"/>
      <c r="I80" s="116"/>
      <c r="J80" s="125"/>
      <c r="K80" s="133"/>
      <c r="L80" s="133"/>
      <c r="M80" s="133"/>
      <c r="N80" s="133"/>
      <c r="O80" s="116"/>
      <c r="P80" s="202"/>
      <c r="Q80" s="203"/>
      <c r="R80" s="203"/>
      <c r="S80" s="203"/>
      <c r="T80" s="203"/>
      <c r="U80" s="218"/>
      <c r="V80" s="23"/>
      <c r="W80" s="23"/>
      <c r="X80" s="23"/>
      <c r="Y80" s="23"/>
      <c r="Z80" s="43"/>
      <c r="AA80" s="43"/>
      <c r="AB80" s="38"/>
      <c r="AC80" s="38"/>
      <c r="AD80" s="83"/>
      <c r="AE80" s="60" t="s">
        <v>754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5" t="s">
        <v>755</v>
      </c>
      <c r="AP80" s="158">
        <v>1</v>
      </c>
      <c r="AQ80" s="159"/>
      <c r="AR80" s="113"/>
      <c r="AS80" s="114"/>
      <c r="AT80" s="114"/>
      <c r="AU80" s="115"/>
      <c r="AV80" s="102"/>
      <c r="AW80" s="103"/>
      <c r="AX80" s="103"/>
      <c r="AY80" s="104"/>
      <c r="AZ80" s="19">
        <f>ROUND(F77*AP80,0)+(ROUND(ROUND(K77*AP80,0)*(1+AT9),0)+(ROUND(ROUND(Q81*AP80,0)*(1+AX9),0)))</f>
        <v>899</v>
      </c>
      <c r="BA80" s="41"/>
    </row>
    <row r="81" spans="1:54" s="20" customFormat="1" ht="17.100000000000001" customHeight="1" x14ac:dyDescent="0.15">
      <c r="A81" s="7">
        <v>11</v>
      </c>
      <c r="B81" s="8">
        <v>1817</v>
      </c>
      <c r="C81" s="9" t="s">
        <v>629</v>
      </c>
      <c r="D81" s="53"/>
      <c r="E81" s="34"/>
      <c r="F81" s="88"/>
      <c r="G81" s="88"/>
      <c r="H81" s="15"/>
      <c r="I81" s="34"/>
      <c r="J81" s="75"/>
      <c r="K81" s="88"/>
      <c r="L81" s="88"/>
      <c r="M81" s="15"/>
      <c r="N81" s="34"/>
      <c r="O81" s="51"/>
      <c r="P81" s="52"/>
      <c r="Q81" s="176">
        <v>150</v>
      </c>
      <c r="R81" s="176"/>
      <c r="S81" s="15" t="s">
        <v>731</v>
      </c>
      <c r="T81" s="34"/>
      <c r="U81" s="51"/>
      <c r="V81" s="129" t="s">
        <v>165</v>
      </c>
      <c r="W81" s="129"/>
      <c r="X81" s="129"/>
      <c r="Y81" s="129"/>
      <c r="Z81" s="129"/>
      <c r="AA81" s="129"/>
      <c r="AB81" s="15"/>
      <c r="AC81" s="27"/>
      <c r="AD81" s="67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36"/>
      <c r="AP81" s="56"/>
      <c r="AQ81" s="57"/>
      <c r="AR81" s="53"/>
      <c r="AS81" s="27"/>
      <c r="AT81" s="111"/>
      <c r="AU81" s="112"/>
      <c r="AV81" s="59"/>
      <c r="AW81" s="27"/>
      <c r="AX81" s="111"/>
      <c r="AY81" s="112"/>
      <c r="AZ81" s="19">
        <f>ROUND(F77*AC82,0)+(ROUND(ROUND(K77*AC82,0)*(1+AT9),0)+(ROUND(ROUND(Q81*AC82,0)*(1+AX9),0)))</f>
        <v>630</v>
      </c>
      <c r="BA81" s="41"/>
    </row>
    <row r="82" spans="1:54" s="20" customFormat="1" ht="17.100000000000001" customHeight="1" x14ac:dyDescent="0.15">
      <c r="A82" s="7">
        <v>11</v>
      </c>
      <c r="B82" s="8">
        <v>1818</v>
      </c>
      <c r="C82" s="9" t="s">
        <v>630</v>
      </c>
      <c r="D82" s="74"/>
      <c r="E82" s="37"/>
      <c r="F82" s="37"/>
      <c r="G82" s="37"/>
      <c r="H82" s="37"/>
      <c r="I82" s="68"/>
      <c r="J82" s="77"/>
      <c r="K82" s="78"/>
      <c r="L82" s="78"/>
      <c r="M82" s="38"/>
      <c r="N82" s="38"/>
      <c r="O82" s="83"/>
      <c r="P82" s="35"/>
      <c r="Q82" s="38"/>
      <c r="R82" s="38"/>
      <c r="S82" s="23"/>
      <c r="T82" s="81"/>
      <c r="U82" s="83"/>
      <c r="V82" s="131" t="s">
        <v>294</v>
      </c>
      <c r="W82" s="131"/>
      <c r="X82" s="131"/>
      <c r="Y82" s="131"/>
      <c r="Z82" s="131"/>
      <c r="AA82" s="131"/>
      <c r="AB82" s="25" t="s">
        <v>292</v>
      </c>
      <c r="AC82" s="190">
        <v>0.7</v>
      </c>
      <c r="AD82" s="191"/>
      <c r="AE82" s="60" t="s">
        <v>295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5" t="s">
        <v>292</v>
      </c>
      <c r="AP82" s="158">
        <v>1</v>
      </c>
      <c r="AQ82" s="159"/>
      <c r="AR82" s="53"/>
      <c r="AS82" s="34"/>
      <c r="AT82" s="34"/>
      <c r="AU82" s="67"/>
      <c r="AV82" s="74"/>
      <c r="AW82" s="37"/>
      <c r="AX82" s="37"/>
      <c r="AY82" s="67"/>
      <c r="AZ82" s="26">
        <f>ROUND(ROUND(F77*AC82,0)*AP82,0)+(ROUND(ROUND(ROUND(K77*AC82,0)*AP82,0)*(1+AT9),0)+(ROUND(ROUND(ROUND(Q81*AC82,0)*AP82,0)*(1+AX9),0)))</f>
        <v>630</v>
      </c>
      <c r="BA82" s="41"/>
    </row>
    <row r="83" spans="1:54" s="20" customFormat="1" ht="17.100000000000001" customHeight="1" x14ac:dyDescent="0.15">
      <c r="A83" s="7">
        <v>11</v>
      </c>
      <c r="B83" s="8">
        <v>1819</v>
      </c>
      <c r="C83" s="9" t="s">
        <v>631</v>
      </c>
      <c r="D83" s="180" t="s">
        <v>794</v>
      </c>
      <c r="E83" s="177"/>
      <c r="F83" s="177"/>
      <c r="G83" s="177"/>
      <c r="H83" s="177"/>
      <c r="I83" s="198"/>
      <c r="J83" s="160" t="s">
        <v>790</v>
      </c>
      <c r="K83" s="177"/>
      <c r="L83" s="177"/>
      <c r="M83" s="177"/>
      <c r="N83" s="177"/>
      <c r="O83" s="198"/>
      <c r="P83" s="164" t="s">
        <v>339</v>
      </c>
      <c r="Q83" s="201"/>
      <c r="R83" s="201"/>
      <c r="S83" s="201"/>
      <c r="T83" s="201"/>
      <c r="U83" s="217"/>
      <c r="V83" s="17"/>
      <c r="W83" s="17"/>
      <c r="X83" s="17"/>
      <c r="Y83" s="17"/>
      <c r="Z83" s="40"/>
      <c r="AA83" s="40"/>
      <c r="AB83" s="17"/>
      <c r="AC83" s="64"/>
      <c r="AD83" s="65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36"/>
      <c r="AP83" s="56"/>
      <c r="AQ83" s="57"/>
      <c r="AR83" s="113"/>
      <c r="AS83" s="114"/>
      <c r="AT83" s="114"/>
      <c r="AU83" s="115"/>
      <c r="AV83" s="102"/>
      <c r="AW83" s="103"/>
      <c r="AX83" s="103"/>
      <c r="AY83" s="104"/>
      <c r="AZ83" s="19">
        <f>ROUND(F85,0)+(ROUND(K85*(1+AT9),0)+(ROUND(Q85*(1+AX9),0)))</f>
        <v>862</v>
      </c>
      <c r="BA83" s="41"/>
    </row>
    <row r="84" spans="1:54" s="20" customFormat="1" ht="17.100000000000001" customHeight="1" x14ac:dyDescent="0.15">
      <c r="A84" s="7">
        <v>11</v>
      </c>
      <c r="B84" s="8">
        <v>1820</v>
      </c>
      <c r="C84" s="9" t="s">
        <v>632</v>
      </c>
      <c r="D84" s="178"/>
      <c r="E84" s="179"/>
      <c r="F84" s="179"/>
      <c r="G84" s="179"/>
      <c r="H84" s="179"/>
      <c r="I84" s="199"/>
      <c r="J84" s="178"/>
      <c r="K84" s="179"/>
      <c r="L84" s="179"/>
      <c r="M84" s="179"/>
      <c r="N84" s="179"/>
      <c r="O84" s="199"/>
      <c r="P84" s="202"/>
      <c r="Q84" s="203"/>
      <c r="R84" s="203"/>
      <c r="S84" s="203"/>
      <c r="T84" s="203"/>
      <c r="U84" s="218"/>
      <c r="V84" s="23"/>
      <c r="W84" s="23"/>
      <c r="X84" s="23"/>
      <c r="Y84" s="23"/>
      <c r="Z84" s="43"/>
      <c r="AA84" s="43"/>
      <c r="AB84" s="38"/>
      <c r="AC84" s="38"/>
      <c r="AD84" s="83"/>
      <c r="AE84" s="60" t="s">
        <v>754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5" t="s">
        <v>755</v>
      </c>
      <c r="AP84" s="158">
        <v>1</v>
      </c>
      <c r="AQ84" s="159"/>
      <c r="AR84" s="113"/>
      <c r="AS84" s="114"/>
      <c r="AT84" s="114"/>
      <c r="AU84" s="115"/>
      <c r="AV84" s="102"/>
      <c r="AW84" s="103"/>
      <c r="AX84" s="103"/>
      <c r="AY84" s="104"/>
      <c r="AZ84" s="19">
        <f>ROUND(F85*AP84,0)+(ROUND(ROUND(K85*AP84,0)*(1+AT9),0)+(ROUND(ROUND(Q85*AP84,0)*(1+AX9),0)))</f>
        <v>862</v>
      </c>
      <c r="BA84" s="41"/>
    </row>
    <row r="85" spans="1:54" s="20" customFormat="1" ht="17.100000000000001" customHeight="1" x14ac:dyDescent="0.15">
      <c r="A85" s="7">
        <v>11</v>
      </c>
      <c r="B85" s="8">
        <v>1821</v>
      </c>
      <c r="C85" s="9" t="s">
        <v>633</v>
      </c>
      <c r="D85" s="53"/>
      <c r="F85" s="176">
        <v>655</v>
      </c>
      <c r="G85" s="176"/>
      <c r="H85" s="15" t="s">
        <v>731</v>
      </c>
      <c r="J85" s="75"/>
      <c r="K85" s="176">
        <v>75</v>
      </c>
      <c r="L85" s="176"/>
      <c r="M85" s="15" t="s">
        <v>731</v>
      </c>
      <c r="O85" s="51"/>
      <c r="P85" s="52"/>
      <c r="Q85" s="176">
        <v>75</v>
      </c>
      <c r="R85" s="176"/>
      <c r="S85" s="15" t="s">
        <v>731</v>
      </c>
      <c r="T85" s="34"/>
      <c r="U85" s="51"/>
      <c r="V85" s="129" t="s">
        <v>165</v>
      </c>
      <c r="W85" s="129"/>
      <c r="X85" s="129"/>
      <c r="Y85" s="129"/>
      <c r="Z85" s="129"/>
      <c r="AA85" s="129"/>
      <c r="AB85" s="15"/>
      <c r="AC85" s="27"/>
      <c r="AD85" s="67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36"/>
      <c r="AP85" s="56"/>
      <c r="AQ85" s="57"/>
      <c r="AR85" s="53"/>
      <c r="AS85" s="27"/>
      <c r="AT85" s="111"/>
      <c r="AU85" s="112"/>
      <c r="AV85" s="59"/>
      <c r="AW85" s="27"/>
      <c r="AX85" s="111"/>
      <c r="AY85" s="112"/>
      <c r="AZ85" s="19">
        <f>ROUND(F85*AC86,0)+(ROUND(ROUND(K85*AC86,0)*(1+AT9),0)+(ROUND(ROUND(Q85*AC86,0)*(1+AX9),0)))</f>
        <v>605</v>
      </c>
      <c r="BA85" s="41"/>
    </row>
    <row r="86" spans="1:54" s="20" customFormat="1" ht="17.100000000000001" customHeight="1" x14ac:dyDescent="0.15">
      <c r="A86" s="7">
        <v>11</v>
      </c>
      <c r="B86" s="8">
        <v>1822</v>
      </c>
      <c r="C86" s="9" t="s">
        <v>639</v>
      </c>
      <c r="D86" s="84"/>
      <c r="E86" s="81"/>
      <c r="F86" s="81"/>
      <c r="G86" s="81"/>
      <c r="H86" s="81"/>
      <c r="I86" s="82"/>
      <c r="J86" s="77"/>
      <c r="K86" s="78"/>
      <c r="L86" s="78"/>
      <c r="M86" s="38"/>
      <c r="N86" s="38"/>
      <c r="O86" s="83"/>
      <c r="P86" s="35"/>
      <c r="Q86" s="38"/>
      <c r="R86" s="38"/>
      <c r="S86" s="23"/>
      <c r="T86" s="81"/>
      <c r="U86" s="83"/>
      <c r="V86" s="131" t="s">
        <v>294</v>
      </c>
      <c r="W86" s="131"/>
      <c r="X86" s="131"/>
      <c r="Y86" s="131"/>
      <c r="Z86" s="131"/>
      <c r="AA86" s="131"/>
      <c r="AB86" s="25" t="s">
        <v>292</v>
      </c>
      <c r="AC86" s="190">
        <v>0.7</v>
      </c>
      <c r="AD86" s="191"/>
      <c r="AE86" s="60" t="s">
        <v>295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5" t="s">
        <v>292</v>
      </c>
      <c r="AP86" s="158">
        <v>1</v>
      </c>
      <c r="AQ86" s="159"/>
      <c r="AR86" s="35"/>
      <c r="AS86" s="38"/>
      <c r="AT86" s="38"/>
      <c r="AU86" s="91"/>
      <c r="AV86" s="84"/>
      <c r="AW86" s="81"/>
      <c r="AX86" s="81"/>
      <c r="AY86" s="91"/>
      <c r="AZ86" s="26">
        <f>ROUND(ROUND(F85*AC86,0)*AP86,0)+(ROUND(ROUND(ROUND(K85*AC86,0)*AP86,0)*(1+AT9),0)+(ROUND(ROUND(ROUND(Q85*AC86,0)*AP86,0)*(1+AX9),0)))</f>
        <v>605</v>
      </c>
      <c r="BA86" s="58"/>
    </row>
    <row r="87" spans="1:54" s="20" customFormat="1" ht="17.100000000000001" customHeight="1" x14ac:dyDescent="0.15">
      <c r="A87" s="28"/>
      <c r="B87" s="28"/>
      <c r="C87" s="15"/>
      <c r="D87" s="37"/>
      <c r="E87" s="37"/>
      <c r="F87" s="37"/>
      <c r="G87" s="37"/>
      <c r="H87" s="37"/>
      <c r="I87" s="37"/>
      <c r="J87" s="76"/>
      <c r="K87" s="76"/>
      <c r="L87" s="76"/>
      <c r="M87" s="34"/>
      <c r="N87" s="34"/>
      <c r="O87" s="34"/>
      <c r="P87" s="34"/>
      <c r="Q87" s="34"/>
      <c r="R87" s="34"/>
      <c r="S87" s="15"/>
      <c r="T87" s="37"/>
      <c r="U87" s="34"/>
      <c r="V87" s="135"/>
      <c r="W87" s="135"/>
      <c r="X87" s="135"/>
      <c r="Y87" s="135"/>
      <c r="Z87" s="135"/>
      <c r="AA87" s="135"/>
      <c r="AB87" s="27"/>
      <c r="AC87" s="111"/>
      <c r="AD87" s="111"/>
      <c r="AE87" s="136"/>
      <c r="AF87" s="15"/>
      <c r="AG87" s="15"/>
      <c r="AH87" s="15"/>
      <c r="AI87" s="15"/>
      <c r="AJ87" s="15"/>
      <c r="AK87" s="15"/>
      <c r="AL87" s="15"/>
      <c r="AM87" s="15"/>
      <c r="AN87" s="15"/>
      <c r="AO87" s="27"/>
      <c r="AP87" s="37"/>
      <c r="AQ87" s="37"/>
      <c r="AR87" s="34"/>
      <c r="AS87" s="34"/>
      <c r="AT87" s="34"/>
      <c r="AU87" s="27"/>
      <c r="AV87" s="37"/>
      <c r="AW87" s="37"/>
      <c r="AX87" s="37"/>
      <c r="AY87" s="27"/>
      <c r="AZ87" s="46"/>
      <c r="BA87" s="71"/>
    </row>
    <row r="88" spans="1:54" s="20" customFormat="1" ht="17.100000000000001" customHeight="1" x14ac:dyDescent="0.15">
      <c r="A88" s="28"/>
      <c r="B88" s="28"/>
      <c r="C88" s="15"/>
      <c r="D88" s="37"/>
      <c r="E88" s="37"/>
      <c r="F88" s="37"/>
      <c r="G88" s="37"/>
      <c r="H88" s="37"/>
      <c r="I88" s="37"/>
      <c r="J88" s="76"/>
      <c r="K88" s="76"/>
      <c r="L88" s="76"/>
      <c r="M88" s="34"/>
      <c r="N88" s="34"/>
      <c r="O88" s="34"/>
      <c r="P88" s="34"/>
      <c r="Q88" s="34"/>
      <c r="R88" s="34"/>
      <c r="S88" s="15"/>
      <c r="T88" s="37"/>
      <c r="U88" s="34"/>
      <c r="V88" s="135"/>
      <c r="W88" s="135"/>
      <c r="X88" s="135"/>
      <c r="Y88" s="135"/>
      <c r="Z88" s="135"/>
      <c r="AA88" s="135"/>
      <c r="AB88" s="27"/>
      <c r="AC88" s="111"/>
      <c r="AD88" s="111"/>
      <c r="AE88" s="136"/>
      <c r="AF88" s="15"/>
      <c r="AG88" s="15"/>
      <c r="AH88" s="15"/>
      <c r="AI88" s="15"/>
      <c r="AJ88" s="15"/>
      <c r="AK88" s="15"/>
      <c r="AL88" s="15"/>
      <c r="AM88" s="15"/>
      <c r="AN88" s="15"/>
      <c r="AO88" s="27"/>
      <c r="AP88" s="37"/>
      <c r="AQ88" s="37"/>
      <c r="AR88" s="34"/>
      <c r="AS88" s="34"/>
      <c r="AT88" s="34"/>
      <c r="AU88" s="27"/>
      <c r="AV88" s="37"/>
      <c r="AW88" s="37"/>
      <c r="AX88" s="37"/>
      <c r="AY88" s="27"/>
      <c r="AZ88" s="46"/>
      <c r="BA88" s="71"/>
    </row>
    <row r="89" spans="1:54" ht="17.100000000000001" customHeight="1" x14ac:dyDescent="0.15">
      <c r="A89" s="1"/>
      <c r="B89" s="1" t="s">
        <v>180</v>
      </c>
    </row>
    <row r="90" spans="1:54" s="20" customFormat="1" ht="17.100000000000001" customHeight="1" x14ac:dyDescent="0.15">
      <c r="A90" s="2" t="s">
        <v>732</v>
      </c>
      <c r="B90" s="30"/>
      <c r="C90" s="12" t="s">
        <v>724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17"/>
      <c r="R90" s="17"/>
      <c r="S90" s="17"/>
      <c r="T90" s="17"/>
      <c r="U90" s="32"/>
      <c r="V90" s="32"/>
      <c r="W90" s="32"/>
      <c r="X90" s="32"/>
      <c r="Y90" s="32"/>
      <c r="Z90" s="184" t="s">
        <v>734</v>
      </c>
      <c r="AA90" s="184"/>
      <c r="AB90" s="184"/>
      <c r="AC90" s="184"/>
      <c r="AD90" s="13"/>
      <c r="AE90" s="33"/>
      <c r="AF90" s="32"/>
      <c r="AG90" s="33"/>
      <c r="AH90" s="33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" t="s">
        <v>725</v>
      </c>
      <c r="BA90" s="3" t="s">
        <v>726</v>
      </c>
      <c r="BB90" s="34"/>
    </row>
    <row r="91" spans="1:54" s="20" customFormat="1" ht="17.100000000000001" customHeight="1" x14ac:dyDescent="0.15">
      <c r="A91" s="4" t="s">
        <v>727</v>
      </c>
      <c r="B91" s="5" t="s">
        <v>728</v>
      </c>
      <c r="C91" s="24"/>
      <c r="D91" s="93"/>
      <c r="E91" s="94"/>
      <c r="F91" s="200" t="s">
        <v>750</v>
      </c>
      <c r="G91" s="200"/>
      <c r="H91" s="94"/>
      <c r="I91" s="98"/>
      <c r="P91" s="93"/>
      <c r="Q91" s="96"/>
      <c r="R91" s="200" t="s">
        <v>751</v>
      </c>
      <c r="S91" s="200"/>
      <c r="T91" s="96"/>
      <c r="U91" s="98"/>
      <c r="V91" s="38"/>
      <c r="W91" s="38"/>
      <c r="X91" s="38"/>
      <c r="Y91" s="38"/>
      <c r="Z91" s="23"/>
      <c r="AA91" s="38"/>
      <c r="AB91" s="38"/>
      <c r="AC91" s="38"/>
      <c r="AD91" s="38"/>
      <c r="AE91" s="39"/>
      <c r="AF91" s="38"/>
      <c r="AG91" s="39"/>
      <c r="AH91" s="39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6" t="s">
        <v>729</v>
      </c>
      <c r="BA91" s="6" t="s">
        <v>730</v>
      </c>
      <c r="BB91" s="34"/>
    </row>
    <row r="92" spans="1:54" s="20" customFormat="1" ht="17.100000000000001" customHeight="1" x14ac:dyDescent="0.15">
      <c r="A92" s="7">
        <v>11</v>
      </c>
      <c r="B92" s="8">
        <v>1823</v>
      </c>
      <c r="C92" s="9" t="s">
        <v>674</v>
      </c>
      <c r="D92" s="180" t="s">
        <v>1229</v>
      </c>
      <c r="E92" s="212"/>
      <c r="F92" s="212"/>
      <c r="G92" s="212"/>
      <c r="H92" s="212"/>
      <c r="I92" s="213"/>
      <c r="J92" s="160" t="s">
        <v>1230</v>
      </c>
      <c r="K92" s="219"/>
      <c r="L92" s="219"/>
      <c r="M92" s="219"/>
      <c r="N92" s="219"/>
      <c r="O92" s="220"/>
      <c r="P92" s="164" t="s">
        <v>790</v>
      </c>
      <c r="Q92" s="201"/>
      <c r="R92" s="201"/>
      <c r="S92" s="201"/>
      <c r="T92" s="201"/>
      <c r="U92" s="217"/>
      <c r="V92" s="17"/>
      <c r="W92" s="17"/>
      <c r="X92" s="17"/>
      <c r="Y92" s="17"/>
      <c r="Z92" s="40"/>
      <c r="AA92" s="40"/>
      <c r="AB92" s="17"/>
      <c r="AC92" s="64"/>
      <c r="AD92" s="65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36"/>
      <c r="AP92" s="56"/>
      <c r="AQ92" s="57"/>
      <c r="AR92" s="192" t="s">
        <v>1617</v>
      </c>
      <c r="AS92" s="193"/>
      <c r="AT92" s="193"/>
      <c r="AU92" s="194"/>
      <c r="AV92" s="187" t="s">
        <v>1618</v>
      </c>
      <c r="AW92" s="188"/>
      <c r="AX92" s="188"/>
      <c r="AY92" s="189"/>
      <c r="AZ92" s="19">
        <f>ROUND(F94*(1+AT94),0)+(ROUND(K94,0)+(ROUND(Q94*(1+AX94),0)))</f>
        <v>882</v>
      </c>
      <c r="BA92" s="69" t="s">
        <v>288</v>
      </c>
    </row>
    <row r="93" spans="1:54" s="20" customFormat="1" ht="17.100000000000001" customHeight="1" x14ac:dyDescent="0.15">
      <c r="A93" s="7">
        <v>11</v>
      </c>
      <c r="B93" s="8">
        <v>1824</v>
      </c>
      <c r="C93" s="9" t="s">
        <v>1135</v>
      </c>
      <c r="D93" s="214"/>
      <c r="E93" s="215"/>
      <c r="F93" s="215"/>
      <c r="G93" s="215"/>
      <c r="H93" s="215"/>
      <c r="I93" s="216"/>
      <c r="J93" s="221"/>
      <c r="K93" s="222"/>
      <c r="L93" s="222"/>
      <c r="M93" s="222"/>
      <c r="N93" s="222"/>
      <c r="O93" s="223"/>
      <c r="P93" s="202"/>
      <c r="Q93" s="203"/>
      <c r="R93" s="203"/>
      <c r="S93" s="203"/>
      <c r="T93" s="203"/>
      <c r="U93" s="218"/>
      <c r="V93" s="23"/>
      <c r="W93" s="23"/>
      <c r="X93" s="23"/>
      <c r="Y93" s="23"/>
      <c r="Z93" s="43"/>
      <c r="AA93" s="43"/>
      <c r="AB93" s="38"/>
      <c r="AC93" s="38"/>
      <c r="AD93" s="83"/>
      <c r="AE93" s="60" t="s">
        <v>289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5" t="s">
        <v>290</v>
      </c>
      <c r="AP93" s="224">
        <v>1</v>
      </c>
      <c r="AQ93" s="225"/>
      <c r="AR93" s="195"/>
      <c r="AS93" s="196"/>
      <c r="AT93" s="196"/>
      <c r="AU93" s="197"/>
      <c r="AV93" s="181"/>
      <c r="AW93" s="182"/>
      <c r="AX93" s="182"/>
      <c r="AY93" s="183"/>
      <c r="AZ93" s="19">
        <f>ROUND(ROUND(F94*AP93,0)*(1+AT94),0)+(ROUND(K94*AP93,0)+(ROUND(ROUND(Q94*AP93,0)*(1+AX94),0)))</f>
        <v>882</v>
      </c>
      <c r="BA93" s="41"/>
    </row>
    <row r="94" spans="1:54" s="20" customFormat="1" ht="17.100000000000001" customHeight="1" x14ac:dyDescent="0.15">
      <c r="A94" s="7">
        <v>11</v>
      </c>
      <c r="B94" s="8">
        <v>1825</v>
      </c>
      <c r="C94" s="9" t="s">
        <v>1136</v>
      </c>
      <c r="D94" s="53"/>
      <c r="F94" s="176">
        <v>230</v>
      </c>
      <c r="G94" s="176"/>
      <c r="H94" s="15" t="s">
        <v>731</v>
      </c>
      <c r="J94" s="75"/>
      <c r="K94" s="176">
        <v>500</v>
      </c>
      <c r="L94" s="176"/>
      <c r="M94" s="15" t="s">
        <v>731</v>
      </c>
      <c r="O94" s="51"/>
      <c r="P94" s="27"/>
      <c r="Q94" s="176">
        <v>75</v>
      </c>
      <c r="R94" s="176"/>
      <c r="S94" s="15" t="s">
        <v>731</v>
      </c>
      <c r="V94" s="128" t="s">
        <v>165</v>
      </c>
      <c r="W94" s="129"/>
      <c r="X94" s="129"/>
      <c r="Y94" s="129"/>
      <c r="Z94" s="129"/>
      <c r="AA94" s="129"/>
      <c r="AB94" s="15"/>
      <c r="AC94" s="27"/>
      <c r="AD94" s="67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36"/>
      <c r="AP94" s="56"/>
      <c r="AQ94" s="57"/>
      <c r="AR94" s="53" t="s">
        <v>291</v>
      </c>
      <c r="AS94" s="27" t="s">
        <v>292</v>
      </c>
      <c r="AT94" s="185">
        <v>0.25</v>
      </c>
      <c r="AU94" s="186"/>
      <c r="AV94" s="59" t="s">
        <v>293</v>
      </c>
      <c r="AW94" s="27" t="s">
        <v>292</v>
      </c>
      <c r="AX94" s="185">
        <v>0.25</v>
      </c>
      <c r="AY94" s="186"/>
      <c r="AZ94" s="19">
        <f>ROUND(ROUND(F94*AC95,0)*(1+AT94),0)+(ROUND(K94*AC95,0)+(ROUND(ROUND(Q94*AC95,0)*(1+AX94),0)))</f>
        <v>617</v>
      </c>
      <c r="BA94" s="41"/>
    </row>
    <row r="95" spans="1:54" s="20" customFormat="1" ht="17.100000000000001" customHeight="1" x14ac:dyDescent="0.15">
      <c r="A95" s="7">
        <v>11</v>
      </c>
      <c r="B95" s="8">
        <v>1826</v>
      </c>
      <c r="C95" s="9" t="s">
        <v>1137</v>
      </c>
      <c r="D95" s="84"/>
      <c r="E95" s="81"/>
      <c r="F95" s="81"/>
      <c r="G95" s="81"/>
      <c r="H95" s="81"/>
      <c r="I95" s="82"/>
      <c r="J95" s="77"/>
      <c r="K95" s="78"/>
      <c r="L95" s="78"/>
      <c r="M95" s="38"/>
      <c r="N95" s="38"/>
      <c r="O95" s="83"/>
      <c r="P95" s="38"/>
      <c r="Q95" s="38"/>
      <c r="R95" s="38"/>
      <c r="S95" s="23"/>
      <c r="T95" s="81"/>
      <c r="U95" s="83"/>
      <c r="V95" s="130" t="s">
        <v>294</v>
      </c>
      <c r="W95" s="131"/>
      <c r="X95" s="131"/>
      <c r="Y95" s="131"/>
      <c r="Z95" s="131"/>
      <c r="AA95" s="131"/>
      <c r="AB95" s="25" t="s">
        <v>292</v>
      </c>
      <c r="AC95" s="190">
        <v>0.7</v>
      </c>
      <c r="AD95" s="191"/>
      <c r="AE95" s="60" t="s">
        <v>295</v>
      </c>
      <c r="AF95" s="23"/>
      <c r="AG95" s="23"/>
      <c r="AH95" s="23"/>
      <c r="AI95" s="23"/>
      <c r="AJ95" s="23"/>
      <c r="AK95" s="23"/>
      <c r="AL95" s="23"/>
      <c r="AM95" s="23"/>
      <c r="AN95" s="23"/>
      <c r="AO95" s="25" t="s">
        <v>292</v>
      </c>
      <c r="AP95" s="224">
        <v>1</v>
      </c>
      <c r="AQ95" s="225"/>
      <c r="AR95" s="35"/>
      <c r="AS95" s="38"/>
      <c r="AT95" s="38"/>
      <c r="AU95" s="91" t="s">
        <v>797</v>
      </c>
      <c r="AV95" s="84"/>
      <c r="AW95" s="81"/>
      <c r="AX95" s="81"/>
      <c r="AY95" s="91" t="s">
        <v>797</v>
      </c>
      <c r="AZ95" s="26">
        <f>ROUND(ROUND(ROUND(F94*AC95,0)*AP95,0)*(1+AT94),0)+(ROUND(ROUND(K94*AC95,0)*AP95,0)+(ROUND(ROUND(ROUND(Q94*AC95,0)*AP95,0)*(1+AX94),0)))</f>
        <v>617</v>
      </c>
      <c r="BA95" s="58"/>
    </row>
    <row r="96" spans="1:54" ht="17.100000000000001" customHeight="1" x14ac:dyDescent="0.15">
      <c r="A96" s="1"/>
      <c r="D96" s="34"/>
      <c r="E96" s="34"/>
      <c r="F96" s="34"/>
      <c r="G96" s="34"/>
      <c r="H96" s="34"/>
      <c r="I96" s="34"/>
      <c r="U96" s="34"/>
      <c r="V96" s="34"/>
      <c r="W96" s="34"/>
      <c r="X96" s="34"/>
      <c r="Y96" s="34"/>
    </row>
    <row r="97" spans="1:53" s="20" customFormat="1" ht="17.100000000000001" customHeight="1" x14ac:dyDescent="0.15">
      <c r="A97" s="28"/>
      <c r="B97" s="28"/>
      <c r="C97" s="15"/>
      <c r="D97" s="34"/>
      <c r="H97" s="34"/>
      <c r="I97" s="34"/>
      <c r="J97" s="15"/>
      <c r="K97" s="15"/>
      <c r="L97" s="15"/>
      <c r="M97" s="15"/>
      <c r="N97" s="15"/>
      <c r="R97" s="15"/>
      <c r="S97" s="15"/>
      <c r="T97" s="15"/>
      <c r="U97" s="34"/>
      <c r="V97" s="34"/>
      <c r="W97" s="34"/>
      <c r="X97" s="34"/>
      <c r="Y97" s="34"/>
      <c r="Z97" s="15"/>
      <c r="AA97" s="15"/>
      <c r="AB97" s="15"/>
      <c r="AC97" s="15"/>
      <c r="AD97" s="15"/>
      <c r="AE97" s="27"/>
      <c r="AF97" s="15"/>
      <c r="AG97" s="37"/>
      <c r="AH97" s="42"/>
      <c r="AI97" s="15"/>
      <c r="AJ97" s="15"/>
      <c r="AK97" s="15"/>
      <c r="AL97" s="37"/>
      <c r="AM97" s="42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6"/>
      <c r="BA97" s="34"/>
    </row>
    <row r="98" spans="1:53" s="20" customFormat="1" ht="17.100000000000001" customHeight="1" x14ac:dyDescent="0.15">
      <c r="A98" s="28"/>
      <c r="B98" s="28"/>
      <c r="C98" s="15"/>
      <c r="D98" s="34"/>
      <c r="E98" s="37"/>
      <c r="F98" s="37"/>
      <c r="G98" s="27"/>
      <c r="H98" s="34"/>
      <c r="I98" s="34"/>
      <c r="J98" s="15"/>
      <c r="K98" s="15"/>
      <c r="L98" s="15"/>
      <c r="M98" s="15"/>
      <c r="N98" s="15"/>
      <c r="O98" s="34"/>
      <c r="P98" s="34"/>
      <c r="Q98" s="27"/>
      <c r="R98" s="15"/>
      <c r="S98" s="15"/>
      <c r="T98" s="15"/>
      <c r="U98" s="34"/>
      <c r="V98" s="34"/>
      <c r="W98" s="34"/>
      <c r="X98" s="34"/>
      <c r="Y98" s="34"/>
      <c r="Z98" s="15"/>
      <c r="AA98" s="15"/>
      <c r="AB98" s="15"/>
      <c r="AC98" s="15"/>
      <c r="AD98" s="15"/>
      <c r="AE98" s="27"/>
      <c r="AF98" s="15"/>
      <c r="AG98" s="27"/>
      <c r="AH98" s="42"/>
      <c r="AI98" s="15"/>
      <c r="AJ98" s="15"/>
      <c r="AK98" s="15"/>
      <c r="AL98" s="37"/>
      <c r="AM98" s="42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6"/>
      <c r="BA98" s="34"/>
    </row>
    <row r="99" spans="1:53" s="20" customFormat="1" ht="17.100000000000001" customHeight="1" x14ac:dyDescent="0.15">
      <c r="A99" s="28"/>
      <c r="B99" s="28"/>
      <c r="C99" s="15"/>
      <c r="D99" s="34"/>
      <c r="E99" s="34"/>
      <c r="F99" s="34"/>
      <c r="G99" s="34"/>
      <c r="H99" s="34"/>
      <c r="I99" s="34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34"/>
      <c r="V99" s="34"/>
      <c r="W99" s="34"/>
      <c r="X99" s="34"/>
      <c r="Y99" s="34"/>
      <c r="Z99" s="15"/>
      <c r="AA99" s="15"/>
      <c r="AB99" s="15"/>
      <c r="AC99" s="15"/>
      <c r="AD99" s="15"/>
      <c r="AE99" s="27"/>
      <c r="AF99" s="15"/>
      <c r="AG99" s="27"/>
      <c r="AH99" s="42"/>
      <c r="AI99" s="15"/>
      <c r="AJ99" s="15"/>
      <c r="AK99" s="15"/>
      <c r="AL99" s="14"/>
      <c r="AM99" s="14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46"/>
      <c r="BA99" s="34"/>
    </row>
    <row r="100" spans="1:53" s="20" customFormat="1" ht="17.100000000000001" customHeight="1" x14ac:dyDescent="0.15">
      <c r="A100" s="28"/>
      <c r="B100" s="28"/>
      <c r="C100" s="15"/>
      <c r="G100" s="34"/>
      <c r="H100" s="34"/>
      <c r="I100" s="34"/>
      <c r="J100" s="15"/>
      <c r="K100" s="15"/>
      <c r="L100" s="15"/>
      <c r="M100" s="15"/>
      <c r="N100" s="15"/>
      <c r="O100" s="15"/>
      <c r="P100" s="15"/>
      <c r="Q100" s="15"/>
      <c r="V100" s="34"/>
      <c r="W100" s="34"/>
      <c r="X100" s="34"/>
      <c r="Y100" s="34"/>
      <c r="Z100" s="15"/>
      <c r="AA100" s="15"/>
      <c r="AB100" s="15"/>
      <c r="AC100" s="15"/>
      <c r="AD100" s="47"/>
      <c r="AE100" s="48"/>
      <c r="AF100" s="34"/>
      <c r="AG100" s="48"/>
      <c r="AH100" s="42"/>
      <c r="AI100" s="15"/>
      <c r="AJ100" s="15"/>
      <c r="AK100" s="15"/>
      <c r="AL100" s="37"/>
      <c r="AM100" s="42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6"/>
      <c r="BA100" s="34"/>
    </row>
    <row r="101" spans="1:53" s="20" customFormat="1" ht="17.100000000000001" customHeight="1" x14ac:dyDescent="0.15">
      <c r="A101" s="28"/>
      <c r="B101" s="28"/>
      <c r="C101" s="15"/>
      <c r="G101" s="34"/>
      <c r="H101" s="34"/>
      <c r="I101" s="34"/>
      <c r="J101" s="15"/>
      <c r="K101" s="15"/>
      <c r="L101" s="15"/>
      <c r="M101" s="15"/>
      <c r="N101" s="15"/>
      <c r="O101" s="15"/>
      <c r="P101" s="15"/>
      <c r="Q101" s="15"/>
      <c r="V101" s="34"/>
      <c r="W101" s="34"/>
      <c r="X101" s="34"/>
      <c r="Y101" s="34"/>
      <c r="Z101" s="15"/>
      <c r="AA101" s="15"/>
      <c r="AB101" s="15"/>
      <c r="AC101" s="15"/>
      <c r="AD101" s="27"/>
      <c r="AE101" s="49"/>
      <c r="AF101" s="15"/>
      <c r="AG101" s="27"/>
      <c r="AH101" s="42"/>
      <c r="AI101" s="15"/>
      <c r="AJ101" s="15"/>
      <c r="AK101" s="15"/>
      <c r="AL101" s="37"/>
      <c r="AM101" s="42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6"/>
      <c r="BA101" s="34"/>
    </row>
    <row r="102" spans="1:53" s="20" customFormat="1" ht="17.100000000000001" customHeight="1" x14ac:dyDescent="0.15">
      <c r="A102" s="28"/>
      <c r="B102" s="28"/>
      <c r="C102" s="15"/>
      <c r="G102" s="34"/>
      <c r="H102" s="34"/>
      <c r="I102" s="34"/>
      <c r="J102" s="15"/>
      <c r="K102" s="15"/>
      <c r="L102" s="15"/>
      <c r="M102" s="15"/>
      <c r="N102" s="15"/>
      <c r="O102" s="15"/>
      <c r="P102" s="15"/>
      <c r="Q102" s="15"/>
      <c r="V102" s="34"/>
      <c r="W102" s="34"/>
      <c r="X102" s="34"/>
      <c r="Y102" s="34"/>
      <c r="Z102" s="15"/>
      <c r="AA102" s="15"/>
      <c r="AB102" s="15"/>
      <c r="AC102" s="15"/>
      <c r="AD102" s="15"/>
      <c r="AE102" s="27"/>
      <c r="AF102" s="15"/>
      <c r="AG102" s="27"/>
      <c r="AH102" s="42"/>
      <c r="AI102" s="15"/>
      <c r="AJ102" s="15"/>
      <c r="AK102" s="15"/>
      <c r="AL102" s="14"/>
      <c r="AM102" s="14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46"/>
      <c r="BA102" s="34"/>
    </row>
    <row r="103" spans="1:53" s="20" customFormat="1" ht="17.100000000000001" customHeight="1" x14ac:dyDescent="0.15">
      <c r="A103" s="28"/>
      <c r="B103" s="28"/>
      <c r="C103" s="15"/>
      <c r="G103" s="34"/>
      <c r="H103" s="34"/>
      <c r="I103" s="34"/>
      <c r="J103" s="15"/>
      <c r="K103" s="15"/>
      <c r="L103" s="15"/>
      <c r="M103" s="15"/>
      <c r="N103" s="15"/>
      <c r="O103" s="15"/>
      <c r="P103" s="15"/>
      <c r="Q103" s="15"/>
      <c r="V103" s="34"/>
      <c r="W103" s="34"/>
      <c r="X103" s="34"/>
      <c r="Y103" s="34"/>
      <c r="Z103" s="15"/>
      <c r="AA103" s="15"/>
      <c r="AB103" s="15"/>
      <c r="AC103" s="15"/>
      <c r="AD103" s="15"/>
      <c r="AE103" s="27"/>
      <c r="AF103" s="15"/>
      <c r="AG103" s="37"/>
      <c r="AH103" s="42"/>
      <c r="AI103" s="15"/>
      <c r="AJ103" s="15"/>
      <c r="AK103" s="15"/>
      <c r="AL103" s="37"/>
      <c r="AM103" s="42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6"/>
      <c r="BA103" s="34"/>
    </row>
    <row r="104" spans="1:53" ht="17.100000000000001" customHeight="1" x14ac:dyDescent="0.15">
      <c r="D104" s="62"/>
      <c r="E104" s="62"/>
      <c r="F104" s="62"/>
      <c r="G104" s="62"/>
      <c r="H104" s="62"/>
      <c r="I104" s="62"/>
      <c r="U104" s="62"/>
      <c r="V104" s="62"/>
      <c r="W104" s="62"/>
      <c r="X104" s="62"/>
      <c r="Y104" s="62"/>
    </row>
    <row r="105" spans="1:53" ht="17.100000000000001" customHeight="1" x14ac:dyDescent="0.15">
      <c r="D105" s="45"/>
      <c r="E105" s="45"/>
      <c r="F105" s="45"/>
      <c r="G105" s="45"/>
      <c r="H105" s="45"/>
      <c r="I105" s="45"/>
      <c r="U105" s="45"/>
      <c r="V105" s="45"/>
      <c r="W105" s="45"/>
      <c r="X105" s="45"/>
      <c r="Y105" s="45"/>
    </row>
    <row r="106" spans="1:53" ht="17.100000000000001" customHeight="1" x14ac:dyDescent="0.15">
      <c r="D106" s="45"/>
      <c r="E106" s="45"/>
      <c r="F106" s="45"/>
      <c r="G106" s="45"/>
      <c r="H106" s="45"/>
      <c r="I106" s="45"/>
      <c r="U106" s="45"/>
      <c r="V106" s="45"/>
      <c r="W106" s="45"/>
      <c r="X106" s="45"/>
      <c r="Y106" s="45"/>
    </row>
    <row r="107" spans="1:53" ht="17.100000000000001" customHeight="1" x14ac:dyDescent="0.15">
      <c r="D107" s="15"/>
      <c r="E107" s="15"/>
      <c r="F107" s="15"/>
      <c r="G107" s="15"/>
      <c r="H107" s="15"/>
      <c r="I107" s="15"/>
      <c r="U107" s="15"/>
      <c r="V107" s="15"/>
      <c r="W107" s="15"/>
      <c r="X107" s="15"/>
      <c r="Y107" s="15"/>
    </row>
    <row r="108" spans="1:53" ht="17.100000000000001" customHeight="1" x14ac:dyDescent="0.15">
      <c r="D108" s="45"/>
      <c r="E108" s="45"/>
      <c r="F108" s="45"/>
      <c r="G108" s="45"/>
      <c r="H108" s="45"/>
      <c r="I108" s="45"/>
      <c r="U108" s="45"/>
      <c r="V108" s="45"/>
      <c r="W108" s="45"/>
      <c r="X108" s="45"/>
      <c r="Y108" s="45"/>
    </row>
    <row r="109" spans="1:53" ht="17.100000000000001" customHeight="1" x14ac:dyDescent="0.15">
      <c r="D109" s="45"/>
      <c r="E109" s="45"/>
      <c r="F109" s="45"/>
      <c r="G109" s="45"/>
      <c r="H109" s="45"/>
      <c r="I109" s="45"/>
      <c r="U109" s="45"/>
      <c r="V109" s="45"/>
      <c r="W109" s="45"/>
      <c r="X109" s="45"/>
      <c r="Y109" s="45"/>
    </row>
    <row r="110" spans="1:53" ht="17.100000000000001" customHeight="1" x14ac:dyDescent="0.15">
      <c r="D110" s="15"/>
      <c r="E110" s="15"/>
      <c r="F110" s="15"/>
      <c r="G110" s="15"/>
      <c r="H110" s="15"/>
      <c r="I110" s="15"/>
      <c r="U110" s="15"/>
      <c r="V110" s="15"/>
      <c r="W110" s="15"/>
      <c r="X110" s="15"/>
      <c r="Y110" s="15"/>
    </row>
    <row r="111" spans="1:53" ht="17.100000000000001" customHeight="1" x14ac:dyDescent="0.15">
      <c r="D111" s="45"/>
      <c r="E111" s="45"/>
      <c r="F111" s="45"/>
      <c r="G111" s="45"/>
      <c r="H111" s="45"/>
      <c r="I111" s="45"/>
      <c r="U111" s="45"/>
      <c r="V111" s="45"/>
      <c r="W111" s="45"/>
      <c r="X111" s="45"/>
      <c r="Y111" s="45"/>
    </row>
  </sheetData>
  <sheetProtection password="CB5D" sheet="1" objects="1" scenarios="1"/>
  <mergeCells count="161">
    <mergeCell ref="AT94:AU94"/>
    <mergeCell ref="AC95:AD95"/>
    <mergeCell ref="AP95:AQ95"/>
    <mergeCell ref="AR92:AU93"/>
    <mergeCell ref="AV92:AY93"/>
    <mergeCell ref="AP93:AQ93"/>
    <mergeCell ref="AX94:AY94"/>
    <mergeCell ref="F91:G91"/>
    <mergeCell ref="R91:S91"/>
    <mergeCell ref="D92:I93"/>
    <mergeCell ref="J92:O93"/>
    <mergeCell ref="P92:U93"/>
    <mergeCell ref="F94:G94"/>
    <mergeCell ref="K94:L94"/>
    <mergeCell ref="Q94:R94"/>
    <mergeCell ref="D19:I20"/>
    <mergeCell ref="AP20:AQ20"/>
    <mergeCell ref="K21:L21"/>
    <mergeCell ref="Q21:R21"/>
    <mergeCell ref="F21:G21"/>
    <mergeCell ref="Z90:AC90"/>
    <mergeCell ref="AP38:AQ38"/>
    <mergeCell ref="AC14:AD14"/>
    <mergeCell ref="AP14:AQ14"/>
    <mergeCell ref="J19:O20"/>
    <mergeCell ref="P19:U20"/>
    <mergeCell ref="AC22:AD22"/>
    <mergeCell ref="AP28:AQ28"/>
    <mergeCell ref="AP34:AQ34"/>
    <mergeCell ref="P35:U36"/>
    <mergeCell ref="AP36:AQ36"/>
    <mergeCell ref="F25:G25"/>
    <mergeCell ref="L6:M6"/>
    <mergeCell ref="R6:S6"/>
    <mergeCell ref="P7:U8"/>
    <mergeCell ref="J23:O24"/>
    <mergeCell ref="P23:U24"/>
    <mergeCell ref="K9:L9"/>
    <mergeCell ref="Q9:R9"/>
    <mergeCell ref="J7:O8"/>
    <mergeCell ref="D7:I8"/>
    <mergeCell ref="Z5:AC5"/>
    <mergeCell ref="AC26:AD26"/>
    <mergeCell ref="AP26:AQ26"/>
    <mergeCell ref="Q29:R29"/>
    <mergeCell ref="AP24:AQ24"/>
    <mergeCell ref="Q25:R25"/>
    <mergeCell ref="AP12:AQ12"/>
    <mergeCell ref="AP10:AQ10"/>
    <mergeCell ref="AP16:AQ16"/>
    <mergeCell ref="AP18:AQ18"/>
    <mergeCell ref="F9:G9"/>
    <mergeCell ref="AP22:AQ22"/>
    <mergeCell ref="AC38:AD38"/>
    <mergeCell ref="AC30:AD30"/>
    <mergeCell ref="AP30:AQ30"/>
    <mergeCell ref="P31:U32"/>
    <mergeCell ref="AP32:AQ32"/>
    <mergeCell ref="D23:I24"/>
    <mergeCell ref="K25:L25"/>
    <mergeCell ref="P15:U16"/>
    <mergeCell ref="F37:G37"/>
    <mergeCell ref="K37:L37"/>
    <mergeCell ref="Q17:R17"/>
    <mergeCell ref="AC18:AD18"/>
    <mergeCell ref="P27:U28"/>
    <mergeCell ref="Q37:R37"/>
    <mergeCell ref="Q33:R33"/>
    <mergeCell ref="AC34:AD34"/>
    <mergeCell ref="D35:I36"/>
    <mergeCell ref="J35:O36"/>
    <mergeCell ref="AV7:AY8"/>
    <mergeCell ref="J11:O12"/>
    <mergeCell ref="K13:L13"/>
    <mergeCell ref="P11:U12"/>
    <mergeCell ref="Q13:R13"/>
    <mergeCell ref="AX9:AY9"/>
    <mergeCell ref="AT9:AU9"/>
    <mergeCell ref="AC10:AD10"/>
    <mergeCell ref="AR7:AU8"/>
    <mergeCell ref="AP8:AQ8"/>
    <mergeCell ref="AP44:AQ44"/>
    <mergeCell ref="P39:U40"/>
    <mergeCell ref="AP40:AQ40"/>
    <mergeCell ref="Q41:R41"/>
    <mergeCell ref="AC42:AD42"/>
    <mergeCell ref="AP42:AQ42"/>
    <mergeCell ref="F45:G45"/>
    <mergeCell ref="K45:L45"/>
    <mergeCell ref="Q45:R45"/>
    <mergeCell ref="AC46:AD46"/>
    <mergeCell ref="D43:I44"/>
    <mergeCell ref="J43:O44"/>
    <mergeCell ref="P43:U44"/>
    <mergeCell ref="F49:G49"/>
    <mergeCell ref="K49:L49"/>
    <mergeCell ref="Q49:R49"/>
    <mergeCell ref="AC50:AD50"/>
    <mergeCell ref="AP46:AQ46"/>
    <mergeCell ref="D47:I48"/>
    <mergeCell ref="J47:O48"/>
    <mergeCell ref="P47:U48"/>
    <mergeCell ref="AP48:AQ48"/>
    <mergeCell ref="AC54:AD54"/>
    <mergeCell ref="AP54:AQ54"/>
    <mergeCell ref="P55:U56"/>
    <mergeCell ref="AP56:AQ56"/>
    <mergeCell ref="AP50:AQ50"/>
    <mergeCell ref="P51:U52"/>
    <mergeCell ref="AP52:AQ52"/>
    <mergeCell ref="Q53:R53"/>
    <mergeCell ref="AP62:AQ62"/>
    <mergeCell ref="D63:I64"/>
    <mergeCell ref="J63:O64"/>
    <mergeCell ref="P63:U64"/>
    <mergeCell ref="AP64:AQ64"/>
    <mergeCell ref="Q57:R57"/>
    <mergeCell ref="AC58:AD58"/>
    <mergeCell ref="AP58:AQ58"/>
    <mergeCell ref="P59:U60"/>
    <mergeCell ref="AP60:AQ60"/>
    <mergeCell ref="F65:G65"/>
    <mergeCell ref="K65:L65"/>
    <mergeCell ref="Q65:R65"/>
    <mergeCell ref="AC66:AD66"/>
    <mergeCell ref="Q61:R61"/>
    <mergeCell ref="AC62:AD62"/>
    <mergeCell ref="AC70:AD70"/>
    <mergeCell ref="AP70:AQ70"/>
    <mergeCell ref="P71:U72"/>
    <mergeCell ref="AP72:AQ72"/>
    <mergeCell ref="AP66:AQ66"/>
    <mergeCell ref="P67:U68"/>
    <mergeCell ref="AP68:AQ68"/>
    <mergeCell ref="Q69:R69"/>
    <mergeCell ref="Q73:R73"/>
    <mergeCell ref="AC74:AD74"/>
    <mergeCell ref="AP74:AQ74"/>
    <mergeCell ref="D75:I76"/>
    <mergeCell ref="J75:O76"/>
    <mergeCell ref="P75:U76"/>
    <mergeCell ref="AP76:AQ76"/>
    <mergeCell ref="AP84:AQ84"/>
    <mergeCell ref="AP78:AQ78"/>
    <mergeCell ref="P79:U80"/>
    <mergeCell ref="AP80:AQ80"/>
    <mergeCell ref="Q81:R81"/>
    <mergeCell ref="F77:G77"/>
    <mergeCell ref="K77:L77"/>
    <mergeCell ref="Q77:R77"/>
    <mergeCell ref="AC78:AD78"/>
    <mergeCell ref="AP86:AQ86"/>
    <mergeCell ref="F85:G85"/>
    <mergeCell ref="K85:L85"/>
    <mergeCell ref="Q85:R85"/>
    <mergeCell ref="AC86:AD86"/>
    <mergeCell ref="AC82:AD82"/>
    <mergeCell ref="AP82:AQ82"/>
    <mergeCell ref="D83:I84"/>
    <mergeCell ref="J83:O84"/>
    <mergeCell ref="P83:U84"/>
  </mergeCells>
  <phoneticPr fontId="2"/>
  <printOptions horizontalCentered="1"/>
  <pageMargins left="0.59055118110236227" right="0.39370078740157483" top="0.39370078740157483" bottom="0.39370078740157483" header="0.51181102362204722" footer="0.31496062992125984"/>
  <pageSetup paperSize="9" scale="50" firstPageNumber="6" orientation="portrait" r:id="rId1"/>
  <headerFooter alignWithMargins="0">
    <oddHeader>&amp;R&amp;9居宅介護</oddHeader>
    <oddFooter>&amp;C&amp;14&amp;P</oddFooter>
  </headerFooter>
  <rowBreaks count="1" manualBreakCount="1">
    <brk id="96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182</v>
      </c>
    </row>
    <row r="5" spans="1:47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800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1827</v>
      </c>
      <c r="C7" s="9" t="s">
        <v>245</v>
      </c>
      <c r="D7" s="160" t="s">
        <v>226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36"/>
      <c r="AQ7" s="56"/>
      <c r="AR7" s="57"/>
      <c r="AS7" s="19">
        <f>ROUND(L9,0)</f>
        <v>70</v>
      </c>
      <c r="AT7" s="69" t="s">
        <v>353</v>
      </c>
    </row>
    <row r="8" spans="1:47" s="20" customFormat="1" ht="17.100000000000001" customHeight="1" x14ac:dyDescent="0.15">
      <c r="A8" s="7">
        <v>11</v>
      </c>
      <c r="B8" s="8">
        <v>1828</v>
      </c>
      <c r="C8" s="9" t="s">
        <v>246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5" t="s">
        <v>719</v>
      </c>
      <c r="AQ8" s="158">
        <v>1</v>
      </c>
      <c r="AR8" s="159"/>
      <c r="AS8" s="19">
        <f>ROUND(L9*AQ8,0)</f>
        <v>70</v>
      </c>
      <c r="AT8" s="41"/>
    </row>
    <row r="9" spans="1:47" s="20" customFormat="1" ht="17.100000000000001" customHeight="1" x14ac:dyDescent="0.15">
      <c r="A9" s="7">
        <v>11</v>
      </c>
      <c r="B9" s="8">
        <v>1829</v>
      </c>
      <c r="C9" s="9" t="s">
        <v>247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36"/>
      <c r="AQ9" s="56"/>
      <c r="AR9" s="57"/>
      <c r="AS9" s="19">
        <f>ROUND(L9*X10,0)</f>
        <v>49</v>
      </c>
      <c r="AT9" s="41"/>
    </row>
    <row r="10" spans="1:47" s="20" customFormat="1" ht="17.100000000000001" customHeight="1" x14ac:dyDescent="0.15">
      <c r="A10" s="7">
        <v>11</v>
      </c>
      <c r="B10" s="8">
        <v>1830</v>
      </c>
      <c r="C10" s="9" t="s">
        <v>248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166</v>
      </c>
      <c r="Q10" s="131"/>
      <c r="R10" s="131"/>
      <c r="S10" s="131"/>
      <c r="T10" s="131"/>
      <c r="U10" s="131"/>
      <c r="V10" s="70"/>
      <c r="W10" s="25" t="s">
        <v>720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5" t="s">
        <v>719</v>
      </c>
      <c r="AQ10" s="158">
        <v>1</v>
      </c>
      <c r="AR10" s="159"/>
      <c r="AS10" s="26">
        <f>ROUND(ROUND(L9*X10,0)*AQ10,0)</f>
        <v>49</v>
      </c>
      <c r="AT10" s="41"/>
    </row>
    <row r="11" spans="1:47" s="20" customFormat="1" ht="17.100000000000001" customHeight="1" x14ac:dyDescent="0.15">
      <c r="A11" s="7">
        <v>11</v>
      </c>
      <c r="B11" s="8">
        <v>1831</v>
      </c>
      <c r="C11" s="9" t="s">
        <v>588</v>
      </c>
      <c r="D11" s="160" t="s">
        <v>1457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36"/>
      <c r="AQ11" s="56"/>
      <c r="AR11" s="57"/>
      <c r="AS11" s="19">
        <f>ROUND(L13,0)</f>
        <v>140</v>
      </c>
      <c r="AT11" s="41"/>
    </row>
    <row r="12" spans="1:47" s="20" customFormat="1" ht="17.100000000000001" customHeight="1" x14ac:dyDescent="0.15">
      <c r="A12" s="7">
        <v>11</v>
      </c>
      <c r="B12" s="8">
        <v>1832</v>
      </c>
      <c r="C12" s="9" t="s">
        <v>249</v>
      </c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5" t="s">
        <v>719</v>
      </c>
      <c r="AQ12" s="158">
        <v>1</v>
      </c>
      <c r="AR12" s="159"/>
      <c r="AS12" s="19">
        <f>ROUND(L13*AQ12,0)</f>
        <v>140</v>
      </c>
      <c r="AT12" s="41"/>
    </row>
    <row r="13" spans="1:47" s="20" customFormat="1" ht="17.100000000000001" customHeight="1" x14ac:dyDescent="0.15">
      <c r="A13" s="7">
        <v>11</v>
      </c>
      <c r="B13" s="8">
        <v>1833</v>
      </c>
      <c r="C13" s="9" t="s">
        <v>250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36"/>
      <c r="AQ13" s="56"/>
      <c r="AR13" s="57"/>
      <c r="AS13" s="19">
        <f>ROUND(L13*X14,0)</f>
        <v>98</v>
      </c>
      <c r="AT13" s="41"/>
    </row>
    <row r="14" spans="1:47" s="20" customFormat="1" ht="17.100000000000001" customHeight="1" x14ac:dyDescent="0.15">
      <c r="A14" s="7">
        <v>11</v>
      </c>
      <c r="B14" s="8">
        <v>1834</v>
      </c>
      <c r="C14" s="9" t="s">
        <v>587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166</v>
      </c>
      <c r="Q14" s="131"/>
      <c r="R14" s="131"/>
      <c r="S14" s="131"/>
      <c r="T14" s="131"/>
      <c r="U14" s="131"/>
      <c r="V14" s="70"/>
      <c r="W14" s="25" t="s">
        <v>720</v>
      </c>
      <c r="X14" s="158">
        <v>0.7</v>
      </c>
      <c r="Y14" s="159"/>
      <c r="Z14" s="60" t="s">
        <v>796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5" t="s">
        <v>719</v>
      </c>
      <c r="AQ14" s="158">
        <v>1</v>
      </c>
      <c r="AR14" s="159"/>
      <c r="AS14" s="26">
        <f>ROUND(ROUND(L13*X14,0)*AQ14,0)</f>
        <v>98</v>
      </c>
      <c r="AT14" s="41"/>
    </row>
    <row r="15" spans="1:47" s="20" customFormat="1" ht="17.100000000000001" customHeight="1" x14ac:dyDescent="0.15">
      <c r="A15" s="7">
        <v>11</v>
      </c>
      <c r="B15" s="8">
        <v>1835</v>
      </c>
      <c r="C15" s="9" t="s">
        <v>329</v>
      </c>
      <c r="D15" s="164" t="s">
        <v>1455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6"/>
      <c r="AQ15" s="56"/>
      <c r="AR15" s="57"/>
      <c r="AS15" s="19">
        <f>ROUND(L17,0)</f>
        <v>210</v>
      </c>
      <c r="AT15" s="41"/>
    </row>
    <row r="16" spans="1:47" s="20" customFormat="1" ht="17.100000000000001" customHeight="1" x14ac:dyDescent="0.15">
      <c r="A16" s="7">
        <v>11</v>
      </c>
      <c r="B16" s="8">
        <v>1836</v>
      </c>
      <c r="C16" s="9" t="s">
        <v>589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5" t="s">
        <v>719</v>
      </c>
      <c r="AQ16" s="158">
        <v>1</v>
      </c>
      <c r="AR16" s="159"/>
      <c r="AS16" s="19">
        <f>ROUND(L17*AQ16,0)</f>
        <v>210</v>
      </c>
      <c r="AT16" s="41"/>
    </row>
    <row r="17" spans="1:46" s="20" customFormat="1" ht="17.100000000000001" customHeight="1" x14ac:dyDescent="0.15">
      <c r="A17" s="7">
        <v>11</v>
      </c>
      <c r="B17" s="8">
        <v>1837</v>
      </c>
      <c r="C17" s="9" t="s">
        <v>327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6"/>
      <c r="AQ17" s="56"/>
      <c r="AR17" s="57"/>
      <c r="AS17" s="19">
        <f>ROUND(L17*X18,0)</f>
        <v>147</v>
      </c>
      <c r="AT17" s="41"/>
    </row>
    <row r="18" spans="1:46" s="20" customFormat="1" ht="17.100000000000001" customHeight="1" x14ac:dyDescent="0.15">
      <c r="A18" s="7">
        <v>11</v>
      </c>
      <c r="B18" s="8">
        <v>1838</v>
      </c>
      <c r="C18" s="9" t="s">
        <v>328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166</v>
      </c>
      <c r="Q18" s="131"/>
      <c r="R18" s="131"/>
      <c r="S18" s="131"/>
      <c r="T18" s="131"/>
      <c r="U18" s="131"/>
      <c r="V18" s="70"/>
      <c r="W18" s="25" t="s">
        <v>720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5" t="s">
        <v>719</v>
      </c>
      <c r="AQ18" s="158">
        <v>1</v>
      </c>
      <c r="AR18" s="159"/>
      <c r="AS18" s="26">
        <f>ROUND(ROUND(L17*X18,0)*AQ18,0)</f>
        <v>147</v>
      </c>
      <c r="AT18" s="41"/>
    </row>
    <row r="19" spans="1:46" s="20" customFormat="1" ht="17.100000000000001" customHeight="1" x14ac:dyDescent="0.15">
      <c r="A19" s="7">
        <v>11</v>
      </c>
      <c r="B19" s="8">
        <v>1839</v>
      </c>
      <c r="C19" s="9" t="s">
        <v>1720</v>
      </c>
      <c r="D19" s="164" t="s">
        <v>1456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36"/>
      <c r="AQ19" s="56"/>
      <c r="AR19" s="57"/>
      <c r="AS19" s="19">
        <f>ROUND(L21,0)</f>
        <v>280</v>
      </c>
      <c r="AT19" s="41"/>
    </row>
    <row r="20" spans="1:46" s="20" customFormat="1" ht="17.100000000000001" customHeight="1" x14ac:dyDescent="0.15">
      <c r="A20" s="7">
        <v>11</v>
      </c>
      <c r="B20" s="8">
        <v>1840</v>
      </c>
      <c r="C20" s="9" t="s">
        <v>1717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5" t="s">
        <v>719</v>
      </c>
      <c r="AQ20" s="158">
        <v>1</v>
      </c>
      <c r="AR20" s="159"/>
      <c r="AS20" s="19">
        <f>ROUND(L21*AQ20,0)</f>
        <v>280</v>
      </c>
      <c r="AT20" s="41"/>
    </row>
    <row r="21" spans="1:46" s="20" customFormat="1" ht="17.100000000000001" customHeight="1" x14ac:dyDescent="0.15">
      <c r="A21" s="7">
        <v>11</v>
      </c>
      <c r="B21" s="8">
        <v>1841</v>
      </c>
      <c r="C21" s="9" t="s">
        <v>1718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36"/>
      <c r="AQ21" s="56"/>
      <c r="AR21" s="57"/>
      <c r="AS21" s="19">
        <f>ROUND(L21*X22,0)</f>
        <v>196</v>
      </c>
      <c r="AT21" s="41"/>
    </row>
    <row r="22" spans="1:46" s="20" customFormat="1" ht="17.100000000000001" customHeight="1" x14ac:dyDescent="0.15">
      <c r="A22" s="7">
        <v>11</v>
      </c>
      <c r="B22" s="8">
        <v>1842</v>
      </c>
      <c r="C22" s="9" t="s">
        <v>1719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166</v>
      </c>
      <c r="Q22" s="131"/>
      <c r="R22" s="131"/>
      <c r="S22" s="131"/>
      <c r="T22" s="131"/>
      <c r="U22" s="131"/>
      <c r="V22" s="70"/>
      <c r="W22" s="25" t="s">
        <v>720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5" t="s">
        <v>719</v>
      </c>
      <c r="AQ22" s="158">
        <v>1</v>
      </c>
      <c r="AR22" s="159"/>
      <c r="AS22" s="26">
        <f>ROUND(ROUND(L21*X22,0)*AQ22,0)</f>
        <v>196</v>
      </c>
      <c r="AT22" s="41"/>
    </row>
    <row r="23" spans="1:46" s="20" customFormat="1" ht="17.100000000000001" customHeight="1" x14ac:dyDescent="0.15">
      <c r="A23" s="7">
        <v>11</v>
      </c>
      <c r="B23" s="8">
        <v>1843</v>
      </c>
      <c r="C23" s="9" t="s">
        <v>148</v>
      </c>
      <c r="D23" s="164" t="s">
        <v>1458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36"/>
      <c r="AQ23" s="56"/>
      <c r="AR23" s="57"/>
      <c r="AS23" s="19">
        <f>ROUND(L25,0)</f>
        <v>350</v>
      </c>
      <c r="AT23" s="41"/>
    </row>
    <row r="24" spans="1:46" s="20" customFormat="1" ht="17.100000000000001" customHeight="1" x14ac:dyDescent="0.15">
      <c r="A24" s="7">
        <v>11</v>
      </c>
      <c r="B24" s="8">
        <v>1844</v>
      </c>
      <c r="C24" s="9" t="s">
        <v>149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5" t="s">
        <v>719</v>
      </c>
      <c r="AQ24" s="158">
        <v>1</v>
      </c>
      <c r="AR24" s="159"/>
      <c r="AS24" s="19">
        <f>ROUND(L25*AQ24,0)</f>
        <v>350</v>
      </c>
      <c r="AT24" s="41"/>
    </row>
    <row r="25" spans="1:46" s="20" customFormat="1" ht="17.100000000000001" customHeight="1" x14ac:dyDescent="0.15">
      <c r="A25" s="7">
        <v>11</v>
      </c>
      <c r="B25" s="8">
        <v>1845</v>
      </c>
      <c r="C25" s="9" t="s">
        <v>1721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6"/>
      <c r="AQ25" s="56"/>
      <c r="AR25" s="57"/>
      <c r="AS25" s="19">
        <f>ROUND(L25*X26,0)</f>
        <v>245</v>
      </c>
      <c r="AT25" s="41"/>
    </row>
    <row r="26" spans="1:46" s="20" customFormat="1" ht="17.100000000000001" customHeight="1" x14ac:dyDescent="0.15">
      <c r="A26" s="7">
        <v>11</v>
      </c>
      <c r="B26" s="8">
        <v>1846</v>
      </c>
      <c r="C26" s="9" t="s">
        <v>147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166</v>
      </c>
      <c r="Q26" s="131"/>
      <c r="R26" s="131"/>
      <c r="S26" s="131"/>
      <c r="T26" s="131"/>
      <c r="U26" s="131"/>
      <c r="V26" s="70"/>
      <c r="W26" s="25" t="s">
        <v>720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5" t="s">
        <v>719</v>
      </c>
      <c r="AQ26" s="158">
        <v>1</v>
      </c>
      <c r="AR26" s="159"/>
      <c r="AS26" s="26">
        <f>ROUND(ROUND(L25*X26,0)*AQ26,0)</f>
        <v>245</v>
      </c>
      <c r="AT26" s="41"/>
    </row>
    <row r="27" spans="1:46" s="20" customFormat="1" ht="17.100000000000001" customHeight="1" x14ac:dyDescent="0.15">
      <c r="A27" s="7">
        <v>11</v>
      </c>
      <c r="B27" s="8">
        <v>1847</v>
      </c>
      <c r="C27" s="9" t="s">
        <v>153</v>
      </c>
      <c r="D27" s="164" t="s">
        <v>1459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6"/>
      <c r="AQ27" s="56"/>
      <c r="AR27" s="57"/>
      <c r="AS27" s="19">
        <f>ROUND(L29,0)</f>
        <v>420</v>
      </c>
      <c r="AT27" s="41"/>
    </row>
    <row r="28" spans="1:46" s="20" customFormat="1" ht="17.100000000000001" customHeight="1" x14ac:dyDescent="0.15">
      <c r="A28" s="7">
        <v>11</v>
      </c>
      <c r="B28" s="8">
        <v>1848</v>
      </c>
      <c r="C28" s="9" t="s">
        <v>150</v>
      </c>
      <c r="D28" s="20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796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5" t="s">
        <v>719</v>
      </c>
      <c r="AQ28" s="158">
        <v>1</v>
      </c>
      <c r="AR28" s="159"/>
      <c r="AS28" s="19">
        <f>ROUND(L29*AQ28,0)</f>
        <v>420</v>
      </c>
      <c r="AT28" s="41"/>
    </row>
    <row r="29" spans="1:46" s="20" customFormat="1" ht="17.100000000000001" customHeight="1" x14ac:dyDescent="0.15">
      <c r="A29" s="7">
        <v>11</v>
      </c>
      <c r="B29" s="8">
        <v>1849</v>
      </c>
      <c r="C29" s="9" t="s">
        <v>151</v>
      </c>
      <c r="D29" s="75"/>
      <c r="E29" s="76"/>
      <c r="F29" s="76"/>
      <c r="G29" s="79"/>
      <c r="L29" s="157">
        <v>420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6"/>
      <c r="AQ29" s="56"/>
      <c r="AR29" s="57"/>
      <c r="AS29" s="19">
        <f>ROUND(L29*X30,0)</f>
        <v>294</v>
      </c>
      <c r="AT29" s="41"/>
    </row>
    <row r="30" spans="1:46" s="20" customFormat="1" ht="17.100000000000001" customHeight="1" x14ac:dyDescent="0.15">
      <c r="A30" s="7">
        <v>11</v>
      </c>
      <c r="B30" s="8">
        <v>1850</v>
      </c>
      <c r="C30" s="9" t="s">
        <v>152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166</v>
      </c>
      <c r="Q30" s="131"/>
      <c r="R30" s="131"/>
      <c r="S30" s="131"/>
      <c r="T30" s="131"/>
      <c r="U30" s="131"/>
      <c r="V30" s="70"/>
      <c r="W30" s="25" t="s">
        <v>720</v>
      </c>
      <c r="X30" s="158">
        <v>0.7</v>
      </c>
      <c r="Y30" s="159"/>
      <c r="Z30" s="60" t="s">
        <v>796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5" t="s">
        <v>719</v>
      </c>
      <c r="AQ30" s="158">
        <v>1</v>
      </c>
      <c r="AR30" s="159"/>
      <c r="AS30" s="26">
        <f>ROUND(ROUND(L29*X30,0)*AQ30,0)</f>
        <v>294</v>
      </c>
      <c r="AT30" s="41"/>
    </row>
    <row r="31" spans="1:46" s="20" customFormat="1" ht="17.100000000000001" customHeight="1" x14ac:dyDescent="0.15">
      <c r="A31" s="7">
        <v>11</v>
      </c>
      <c r="B31" s="8">
        <v>1851</v>
      </c>
      <c r="C31" s="9" t="s">
        <v>157</v>
      </c>
      <c r="D31" s="164" t="s">
        <v>1460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36"/>
      <c r="AQ31" s="56"/>
      <c r="AR31" s="57"/>
      <c r="AS31" s="19">
        <f>ROUND(L33,0)</f>
        <v>490</v>
      </c>
      <c r="AT31" s="41"/>
    </row>
    <row r="32" spans="1:46" s="20" customFormat="1" ht="17.100000000000001" customHeight="1" x14ac:dyDescent="0.15">
      <c r="A32" s="7">
        <v>11</v>
      </c>
      <c r="B32" s="8">
        <v>1852</v>
      </c>
      <c r="C32" s="9" t="s">
        <v>154</v>
      </c>
      <c r="D32" s="202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796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5" t="s">
        <v>719</v>
      </c>
      <c r="AQ32" s="158">
        <v>1</v>
      </c>
      <c r="AR32" s="159"/>
      <c r="AS32" s="19">
        <f>ROUND(L33*AQ32,0)</f>
        <v>490</v>
      </c>
      <c r="AT32" s="41"/>
    </row>
    <row r="33" spans="1:46" s="20" customFormat="1" ht="17.100000000000001" customHeight="1" x14ac:dyDescent="0.15">
      <c r="A33" s="7">
        <v>11</v>
      </c>
      <c r="B33" s="8">
        <v>1853</v>
      </c>
      <c r="C33" s="9" t="s">
        <v>155</v>
      </c>
      <c r="D33" s="75"/>
      <c r="E33" s="76"/>
      <c r="F33" s="76"/>
      <c r="G33" s="79"/>
      <c r="L33" s="157">
        <v>490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6"/>
      <c r="AQ33" s="56"/>
      <c r="AR33" s="57"/>
      <c r="AS33" s="19">
        <f>ROUND(L33*X34,0)</f>
        <v>343</v>
      </c>
      <c r="AT33" s="41"/>
    </row>
    <row r="34" spans="1:46" s="20" customFormat="1" ht="17.100000000000001" customHeight="1" x14ac:dyDescent="0.15">
      <c r="A34" s="7">
        <v>11</v>
      </c>
      <c r="B34" s="8">
        <v>1854</v>
      </c>
      <c r="C34" s="9" t="s">
        <v>156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166</v>
      </c>
      <c r="Q34" s="131"/>
      <c r="R34" s="131"/>
      <c r="S34" s="131"/>
      <c r="T34" s="131"/>
      <c r="U34" s="131"/>
      <c r="V34" s="70"/>
      <c r="W34" s="25" t="s">
        <v>720</v>
      </c>
      <c r="X34" s="158">
        <v>0.7</v>
      </c>
      <c r="Y34" s="159"/>
      <c r="Z34" s="60" t="s">
        <v>796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5" t="s">
        <v>719</v>
      </c>
      <c r="AQ34" s="158">
        <v>1</v>
      </c>
      <c r="AR34" s="159"/>
      <c r="AS34" s="26">
        <f>ROUND(ROUND(L33*X34,0)*AQ34,0)</f>
        <v>343</v>
      </c>
      <c r="AT34" s="41"/>
    </row>
    <row r="35" spans="1:46" s="20" customFormat="1" ht="17.100000000000001" customHeight="1" x14ac:dyDescent="0.15">
      <c r="A35" s="7">
        <v>11</v>
      </c>
      <c r="B35" s="8">
        <v>1855</v>
      </c>
      <c r="C35" s="9" t="s">
        <v>271</v>
      </c>
      <c r="D35" s="164" t="s">
        <v>1461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36"/>
      <c r="AQ35" s="56"/>
      <c r="AR35" s="57"/>
      <c r="AS35" s="19">
        <f>ROUND(L37,0)</f>
        <v>560</v>
      </c>
      <c r="AT35" s="41"/>
    </row>
    <row r="36" spans="1:46" s="20" customFormat="1" ht="17.100000000000001" customHeight="1" x14ac:dyDescent="0.15">
      <c r="A36" s="7">
        <v>11</v>
      </c>
      <c r="B36" s="8">
        <v>1856</v>
      </c>
      <c r="C36" s="9" t="s">
        <v>158</v>
      </c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796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5" t="s">
        <v>719</v>
      </c>
      <c r="AQ36" s="158">
        <v>1</v>
      </c>
      <c r="AR36" s="159"/>
      <c r="AS36" s="19">
        <f>ROUND(L37*AQ36,0)</f>
        <v>560</v>
      </c>
      <c r="AT36" s="41"/>
    </row>
    <row r="37" spans="1:46" s="20" customFormat="1" ht="17.100000000000001" customHeight="1" x14ac:dyDescent="0.15">
      <c r="A37" s="7">
        <v>11</v>
      </c>
      <c r="B37" s="8">
        <v>1857</v>
      </c>
      <c r="C37" s="9" t="s">
        <v>159</v>
      </c>
      <c r="D37" s="75"/>
      <c r="E37" s="76"/>
      <c r="F37" s="76"/>
      <c r="G37" s="79"/>
      <c r="L37" s="157">
        <v>560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36"/>
      <c r="AQ37" s="56"/>
      <c r="AR37" s="57"/>
      <c r="AS37" s="19">
        <f>ROUND(L37*X38,0)</f>
        <v>392</v>
      </c>
      <c r="AT37" s="41"/>
    </row>
    <row r="38" spans="1:46" s="20" customFormat="1" ht="17.100000000000001" customHeight="1" x14ac:dyDescent="0.15">
      <c r="A38" s="7">
        <v>11</v>
      </c>
      <c r="B38" s="8">
        <v>1858</v>
      </c>
      <c r="C38" s="9" t="s">
        <v>270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166</v>
      </c>
      <c r="Q38" s="131"/>
      <c r="R38" s="131"/>
      <c r="S38" s="131"/>
      <c r="T38" s="131"/>
      <c r="U38" s="131"/>
      <c r="V38" s="70"/>
      <c r="W38" s="25" t="s">
        <v>720</v>
      </c>
      <c r="X38" s="158">
        <v>0.7</v>
      </c>
      <c r="Y38" s="159"/>
      <c r="Z38" s="60" t="s">
        <v>796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5" t="s">
        <v>719</v>
      </c>
      <c r="AQ38" s="158">
        <v>1</v>
      </c>
      <c r="AR38" s="159"/>
      <c r="AS38" s="26">
        <f>ROUND(ROUND(L37*X38,0)*AQ38,0)</f>
        <v>392</v>
      </c>
      <c r="AT38" s="41"/>
    </row>
    <row r="39" spans="1:46" s="20" customFormat="1" ht="17.100000000000001" customHeight="1" x14ac:dyDescent="0.15">
      <c r="A39" s="7">
        <v>11</v>
      </c>
      <c r="B39" s="8">
        <v>1859</v>
      </c>
      <c r="C39" s="9" t="s">
        <v>65</v>
      </c>
      <c r="D39" s="164" t="s">
        <v>1462</v>
      </c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36"/>
      <c r="AQ39" s="56"/>
      <c r="AR39" s="57"/>
      <c r="AS39" s="19">
        <f>ROUND(L41,0)</f>
        <v>630</v>
      </c>
      <c r="AT39" s="41"/>
    </row>
    <row r="40" spans="1:46" s="20" customFormat="1" ht="17.100000000000001" customHeight="1" x14ac:dyDescent="0.15">
      <c r="A40" s="7">
        <v>11</v>
      </c>
      <c r="B40" s="8">
        <v>1860</v>
      </c>
      <c r="C40" s="9" t="s">
        <v>272</v>
      </c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796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5" t="s">
        <v>719</v>
      </c>
      <c r="AQ40" s="158">
        <v>1</v>
      </c>
      <c r="AR40" s="159"/>
      <c r="AS40" s="19">
        <f>ROUND(L41*AQ40,0)</f>
        <v>630</v>
      </c>
      <c r="AT40" s="41"/>
    </row>
    <row r="41" spans="1:46" s="20" customFormat="1" ht="17.100000000000001" customHeight="1" x14ac:dyDescent="0.15">
      <c r="A41" s="7">
        <v>11</v>
      </c>
      <c r="B41" s="8">
        <v>1861</v>
      </c>
      <c r="C41" s="9" t="s">
        <v>273</v>
      </c>
      <c r="D41" s="75"/>
      <c r="E41" s="76"/>
      <c r="F41" s="76"/>
      <c r="G41" s="79"/>
      <c r="L41" s="157">
        <v>630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6"/>
      <c r="AQ41" s="56"/>
      <c r="AR41" s="57"/>
      <c r="AS41" s="19">
        <f>ROUND(L41*X42,0)</f>
        <v>441</v>
      </c>
      <c r="AT41" s="41"/>
    </row>
    <row r="42" spans="1:46" s="20" customFormat="1" ht="17.100000000000001" customHeight="1" x14ac:dyDescent="0.15">
      <c r="A42" s="7">
        <v>11</v>
      </c>
      <c r="B42" s="8">
        <v>1862</v>
      </c>
      <c r="C42" s="9" t="s">
        <v>274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166</v>
      </c>
      <c r="Q42" s="131"/>
      <c r="R42" s="131"/>
      <c r="S42" s="131"/>
      <c r="T42" s="131"/>
      <c r="U42" s="131"/>
      <c r="V42" s="70"/>
      <c r="W42" s="25" t="s">
        <v>720</v>
      </c>
      <c r="X42" s="158">
        <v>0.7</v>
      </c>
      <c r="Y42" s="159"/>
      <c r="Z42" s="60" t="s">
        <v>796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5" t="s">
        <v>719</v>
      </c>
      <c r="AQ42" s="158">
        <v>1</v>
      </c>
      <c r="AR42" s="159"/>
      <c r="AS42" s="26">
        <f>ROUND(ROUND(L41*X42,0)*AQ42,0)</f>
        <v>441</v>
      </c>
      <c r="AT42" s="41"/>
    </row>
    <row r="43" spans="1:46" s="20" customFormat="1" ht="17.100000000000001" customHeight="1" x14ac:dyDescent="0.15">
      <c r="A43" s="7">
        <v>11</v>
      </c>
      <c r="B43" s="8">
        <v>1863</v>
      </c>
      <c r="C43" s="9" t="s">
        <v>1629</v>
      </c>
      <c r="D43" s="164" t="s">
        <v>1463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36"/>
      <c r="AQ43" s="56"/>
      <c r="AR43" s="57"/>
      <c r="AS43" s="19">
        <f>ROUND(L45,0)</f>
        <v>700</v>
      </c>
      <c r="AT43" s="41"/>
    </row>
    <row r="44" spans="1:46" s="20" customFormat="1" ht="17.100000000000001" customHeight="1" x14ac:dyDescent="0.15">
      <c r="A44" s="7">
        <v>11</v>
      </c>
      <c r="B44" s="8">
        <v>1864</v>
      </c>
      <c r="C44" s="9" t="s">
        <v>672</v>
      </c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796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5" t="s">
        <v>719</v>
      </c>
      <c r="AQ44" s="158">
        <v>1</v>
      </c>
      <c r="AR44" s="159"/>
      <c r="AS44" s="19">
        <f>ROUND(L45*AQ44,0)</f>
        <v>700</v>
      </c>
      <c r="AT44" s="41"/>
    </row>
    <row r="45" spans="1:46" s="20" customFormat="1" ht="17.100000000000001" customHeight="1" x14ac:dyDescent="0.15">
      <c r="A45" s="7">
        <v>11</v>
      </c>
      <c r="B45" s="8">
        <v>1865</v>
      </c>
      <c r="C45" s="9" t="s">
        <v>673</v>
      </c>
      <c r="D45" s="75"/>
      <c r="E45" s="76"/>
      <c r="F45" s="76"/>
      <c r="G45" s="79"/>
      <c r="L45" s="157">
        <v>700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36"/>
      <c r="AQ45" s="56"/>
      <c r="AR45" s="57"/>
      <c r="AS45" s="19">
        <f>ROUND(L45*X46,0)</f>
        <v>490</v>
      </c>
      <c r="AT45" s="41"/>
    </row>
    <row r="46" spans="1:46" s="20" customFormat="1" ht="17.100000000000001" customHeight="1" x14ac:dyDescent="0.15">
      <c r="A46" s="7">
        <v>11</v>
      </c>
      <c r="B46" s="8">
        <v>1866</v>
      </c>
      <c r="C46" s="9" t="s">
        <v>1628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166</v>
      </c>
      <c r="Q46" s="131"/>
      <c r="R46" s="131"/>
      <c r="S46" s="131"/>
      <c r="T46" s="131"/>
      <c r="U46" s="131"/>
      <c r="V46" s="70"/>
      <c r="W46" s="25" t="s">
        <v>720</v>
      </c>
      <c r="X46" s="158">
        <v>0.7</v>
      </c>
      <c r="Y46" s="159"/>
      <c r="Z46" s="60" t="s">
        <v>796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5" t="s">
        <v>719</v>
      </c>
      <c r="AQ46" s="158">
        <v>1</v>
      </c>
      <c r="AR46" s="159"/>
      <c r="AS46" s="26">
        <f>ROUND(ROUND(L45*X46,0)*AQ46,0)</f>
        <v>490</v>
      </c>
      <c r="AT46" s="41"/>
    </row>
    <row r="47" spans="1:46" s="20" customFormat="1" ht="17.100000000000001" customHeight="1" x14ac:dyDescent="0.15">
      <c r="A47" s="7">
        <v>11</v>
      </c>
      <c r="B47" s="8">
        <v>1867</v>
      </c>
      <c r="C47" s="9" t="s">
        <v>1633</v>
      </c>
      <c r="D47" s="164" t="s">
        <v>1464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6"/>
      <c r="AQ47" s="56"/>
      <c r="AR47" s="57"/>
      <c r="AS47" s="19">
        <f>ROUND(L49,0)</f>
        <v>770</v>
      </c>
      <c r="AT47" s="41"/>
    </row>
    <row r="48" spans="1:46" s="20" customFormat="1" ht="17.100000000000001" customHeight="1" x14ac:dyDescent="0.15">
      <c r="A48" s="7">
        <v>11</v>
      </c>
      <c r="B48" s="8">
        <v>1868</v>
      </c>
      <c r="C48" s="9" t="s">
        <v>1630</v>
      </c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796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5" t="s">
        <v>719</v>
      </c>
      <c r="AQ48" s="158">
        <v>1</v>
      </c>
      <c r="AR48" s="159"/>
      <c r="AS48" s="19">
        <f>ROUND(L49*AQ48,0)</f>
        <v>770</v>
      </c>
      <c r="AT48" s="41"/>
    </row>
    <row r="49" spans="1:46" s="20" customFormat="1" ht="17.100000000000001" customHeight="1" x14ac:dyDescent="0.15">
      <c r="A49" s="7">
        <v>11</v>
      </c>
      <c r="B49" s="8">
        <v>1869</v>
      </c>
      <c r="C49" s="9" t="s">
        <v>1631</v>
      </c>
      <c r="D49" s="75"/>
      <c r="E49" s="76"/>
      <c r="F49" s="76"/>
      <c r="G49" s="79"/>
      <c r="L49" s="157">
        <v>770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6"/>
      <c r="AQ49" s="56"/>
      <c r="AR49" s="57"/>
      <c r="AS49" s="19">
        <f>ROUND(L49*X50,0)</f>
        <v>539</v>
      </c>
      <c r="AT49" s="41"/>
    </row>
    <row r="50" spans="1:46" s="20" customFormat="1" ht="17.100000000000001" customHeight="1" x14ac:dyDescent="0.15">
      <c r="A50" s="7">
        <v>11</v>
      </c>
      <c r="B50" s="8">
        <v>1870</v>
      </c>
      <c r="C50" s="9" t="s">
        <v>1632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166</v>
      </c>
      <c r="Q50" s="131"/>
      <c r="R50" s="131"/>
      <c r="S50" s="131"/>
      <c r="T50" s="131"/>
      <c r="U50" s="131"/>
      <c r="V50" s="70"/>
      <c r="W50" s="25" t="s">
        <v>720</v>
      </c>
      <c r="X50" s="158">
        <v>0.7</v>
      </c>
      <c r="Y50" s="159"/>
      <c r="Z50" s="60" t="s">
        <v>796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5" t="s">
        <v>719</v>
      </c>
      <c r="AQ50" s="158">
        <v>1</v>
      </c>
      <c r="AR50" s="159"/>
      <c r="AS50" s="26">
        <f>ROUND(ROUND(L49*X50,0)*AQ50,0)</f>
        <v>539</v>
      </c>
      <c r="AT50" s="41"/>
    </row>
    <row r="51" spans="1:46" s="20" customFormat="1" ht="17.100000000000001" customHeight="1" x14ac:dyDescent="0.15">
      <c r="A51" s="7">
        <v>11</v>
      </c>
      <c r="B51" s="8">
        <v>1871</v>
      </c>
      <c r="C51" s="9" t="s">
        <v>1637</v>
      </c>
      <c r="D51" s="164" t="s">
        <v>1465</v>
      </c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6"/>
      <c r="AQ51" s="56"/>
      <c r="AR51" s="57"/>
      <c r="AS51" s="19">
        <f>ROUND(L53,0)</f>
        <v>840</v>
      </c>
      <c r="AT51" s="41"/>
    </row>
    <row r="52" spans="1:46" s="20" customFormat="1" ht="17.100000000000001" customHeight="1" x14ac:dyDescent="0.15">
      <c r="A52" s="7">
        <v>11</v>
      </c>
      <c r="B52" s="8">
        <v>1872</v>
      </c>
      <c r="C52" s="9" t="s">
        <v>1634</v>
      </c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796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5" t="s">
        <v>719</v>
      </c>
      <c r="AQ52" s="158">
        <v>1</v>
      </c>
      <c r="AR52" s="159"/>
      <c r="AS52" s="19">
        <f>ROUND(L53*AQ52,0)</f>
        <v>840</v>
      </c>
      <c r="AT52" s="41"/>
    </row>
    <row r="53" spans="1:46" s="20" customFormat="1" ht="17.100000000000001" customHeight="1" x14ac:dyDescent="0.15">
      <c r="A53" s="7">
        <v>11</v>
      </c>
      <c r="B53" s="8">
        <v>1873</v>
      </c>
      <c r="C53" s="9" t="s">
        <v>1635</v>
      </c>
      <c r="D53" s="75"/>
      <c r="E53" s="76"/>
      <c r="F53" s="76"/>
      <c r="G53" s="79"/>
      <c r="L53" s="157">
        <v>840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36"/>
      <c r="AQ53" s="56"/>
      <c r="AR53" s="57"/>
      <c r="AS53" s="19">
        <f>ROUND(L53*X54,0)</f>
        <v>588</v>
      </c>
      <c r="AT53" s="41"/>
    </row>
    <row r="54" spans="1:46" s="20" customFormat="1" ht="17.100000000000001" customHeight="1" x14ac:dyDescent="0.15">
      <c r="A54" s="7">
        <v>11</v>
      </c>
      <c r="B54" s="8">
        <v>1874</v>
      </c>
      <c r="C54" s="9" t="s">
        <v>1636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166</v>
      </c>
      <c r="Q54" s="131"/>
      <c r="R54" s="131"/>
      <c r="S54" s="131"/>
      <c r="T54" s="131"/>
      <c r="U54" s="131"/>
      <c r="V54" s="70"/>
      <c r="W54" s="25" t="s">
        <v>720</v>
      </c>
      <c r="X54" s="158">
        <v>0.7</v>
      </c>
      <c r="Y54" s="159"/>
      <c r="Z54" s="60" t="s">
        <v>796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5" t="s">
        <v>719</v>
      </c>
      <c r="AQ54" s="158">
        <v>1</v>
      </c>
      <c r="AR54" s="159"/>
      <c r="AS54" s="26">
        <f>ROUND(ROUND(L53*X54,0)*AQ54,0)</f>
        <v>588</v>
      </c>
      <c r="AT54" s="41"/>
    </row>
    <row r="55" spans="1:46" s="20" customFormat="1" ht="17.100000000000001" customHeight="1" x14ac:dyDescent="0.15">
      <c r="A55" s="7">
        <v>11</v>
      </c>
      <c r="B55" s="8">
        <v>1875</v>
      </c>
      <c r="C55" s="9" t="s">
        <v>1641</v>
      </c>
      <c r="D55" s="164" t="s">
        <v>1466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36"/>
      <c r="AQ55" s="56"/>
      <c r="AR55" s="57"/>
      <c r="AS55" s="19">
        <f>ROUND(L57,0)</f>
        <v>910</v>
      </c>
      <c r="AT55" s="41"/>
    </row>
    <row r="56" spans="1:46" s="20" customFormat="1" ht="17.100000000000001" customHeight="1" x14ac:dyDescent="0.15">
      <c r="A56" s="7">
        <v>11</v>
      </c>
      <c r="B56" s="8">
        <v>1876</v>
      </c>
      <c r="C56" s="9" t="s">
        <v>1638</v>
      </c>
      <c r="D56" s="202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796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5" t="s">
        <v>719</v>
      </c>
      <c r="AQ56" s="158">
        <v>1</v>
      </c>
      <c r="AR56" s="159"/>
      <c r="AS56" s="19">
        <f>ROUND(L57*AQ56,0)</f>
        <v>910</v>
      </c>
      <c r="AT56" s="41"/>
    </row>
    <row r="57" spans="1:46" s="20" customFormat="1" ht="17.100000000000001" customHeight="1" x14ac:dyDescent="0.15">
      <c r="A57" s="7">
        <v>11</v>
      </c>
      <c r="B57" s="8">
        <v>1877</v>
      </c>
      <c r="C57" s="9" t="s">
        <v>1639</v>
      </c>
      <c r="D57" s="75"/>
      <c r="E57" s="76"/>
      <c r="F57" s="76"/>
      <c r="G57" s="79"/>
      <c r="L57" s="157">
        <v>910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36"/>
      <c r="AQ57" s="56"/>
      <c r="AR57" s="57"/>
      <c r="AS57" s="19">
        <f>ROUND(L57*X58,0)</f>
        <v>637</v>
      </c>
      <c r="AT57" s="41"/>
    </row>
    <row r="58" spans="1:46" s="20" customFormat="1" ht="17.100000000000001" customHeight="1" x14ac:dyDescent="0.15">
      <c r="A58" s="7">
        <v>11</v>
      </c>
      <c r="B58" s="8">
        <v>1878</v>
      </c>
      <c r="C58" s="9" t="s">
        <v>1640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166</v>
      </c>
      <c r="Q58" s="131"/>
      <c r="R58" s="131"/>
      <c r="S58" s="131"/>
      <c r="T58" s="131"/>
      <c r="U58" s="131"/>
      <c r="V58" s="70"/>
      <c r="W58" s="25" t="s">
        <v>720</v>
      </c>
      <c r="X58" s="158">
        <v>0.7</v>
      </c>
      <c r="Y58" s="159"/>
      <c r="Z58" s="60" t="s">
        <v>796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5" t="s">
        <v>719</v>
      </c>
      <c r="AQ58" s="158">
        <v>1</v>
      </c>
      <c r="AR58" s="159"/>
      <c r="AS58" s="26">
        <f>ROUND(ROUND(L57*X58,0)*AQ58,0)</f>
        <v>637</v>
      </c>
      <c r="AT58" s="41"/>
    </row>
    <row r="59" spans="1:46" s="20" customFormat="1" ht="17.100000000000001" customHeight="1" x14ac:dyDescent="0.15">
      <c r="A59" s="7">
        <v>11</v>
      </c>
      <c r="B59" s="8">
        <v>1879</v>
      </c>
      <c r="C59" s="9" t="s">
        <v>1645</v>
      </c>
      <c r="D59" s="164" t="s">
        <v>1467</v>
      </c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16"/>
      <c r="P59" s="17"/>
      <c r="Q59" s="17"/>
      <c r="R59" s="17"/>
      <c r="S59" s="17"/>
      <c r="T59" s="40"/>
      <c r="U59" s="40"/>
      <c r="V59" s="32"/>
      <c r="W59" s="17"/>
      <c r="X59" s="64"/>
      <c r="Y59" s="6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36"/>
      <c r="AQ59" s="56"/>
      <c r="AR59" s="57"/>
      <c r="AS59" s="19">
        <f>ROUND(L61,0)</f>
        <v>980</v>
      </c>
      <c r="AT59" s="41"/>
    </row>
    <row r="60" spans="1:46" s="20" customFormat="1" ht="17.100000000000001" customHeight="1" x14ac:dyDescent="0.15">
      <c r="A60" s="7">
        <v>11</v>
      </c>
      <c r="B60" s="8">
        <v>1880</v>
      </c>
      <c r="C60" s="9" t="s">
        <v>1642</v>
      </c>
      <c r="D60" s="202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51"/>
      <c r="P60" s="22"/>
      <c r="Q60" s="23"/>
      <c r="R60" s="23"/>
      <c r="S60" s="23"/>
      <c r="T60" s="43"/>
      <c r="U60" s="43"/>
      <c r="V60" s="38"/>
      <c r="W60" s="38"/>
      <c r="X60" s="38"/>
      <c r="Y60" s="83"/>
      <c r="Z60" s="60" t="s">
        <v>796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5" t="s">
        <v>719</v>
      </c>
      <c r="AQ60" s="158">
        <v>1</v>
      </c>
      <c r="AR60" s="159"/>
      <c r="AS60" s="19">
        <f>ROUND(L61*AQ60,0)</f>
        <v>980</v>
      </c>
      <c r="AT60" s="41"/>
    </row>
    <row r="61" spans="1:46" s="20" customFormat="1" ht="17.100000000000001" customHeight="1" x14ac:dyDescent="0.15">
      <c r="A61" s="7">
        <v>11</v>
      </c>
      <c r="B61" s="8">
        <v>1881</v>
      </c>
      <c r="C61" s="9" t="s">
        <v>1643</v>
      </c>
      <c r="D61" s="75"/>
      <c r="E61" s="76"/>
      <c r="F61" s="76"/>
      <c r="G61" s="79"/>
      <c r="L61" s="157">
        <v>980</v>
      </c>
      <c r="M61" s="157"/>
      <c r="N61" s="15" t="s">
        <v>731</v>
      </c>
      <c r="O61" s="21"/>
      <c r="P61" s="128" t="s">
        <v>165</v>
      </c>
      <c r="Q61" s="129"/>
      <c r="R61" s="129"/>
      <c r="S61" s="129"/>
      <c r="T61" s="129"/>
      <c r="U61" s="129"/>
      <c r="V61" s="45"/>
      <c r="W61" s="15"/>
      <c r="X61" s="27"/>
      <c r="Y61" s="6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36"/>
      <c r="AQ61" s="56"/>
      <c r="AR61" s="57"/>
      <c r="AS61" s="19">
        <f>ROUND(L61*X62,0)</f>
        <v>686</v>
      </c>
      <c r="AT61" s="41"/>
    </row>
    <row r="62" spans="1:46" s="20" customFormat="1" ht="17.100000000000001" customHeight="1" x14ac:dyDescent="0.15">
      <c r="A62" s="7">
        <v>11</v>
      </c>
      <c r="B62" s="8">
        <v>1882</v>
      </c>
      <c r="C62" s="9" t="s">
        <v>1644</v>
      </c>
      <c r="D62" s="77"/>
      <c r="E62" s="78"/>
      <c r="F62" s="78"/>
      <c r="G62" s="80"/>
      <c r="H62" s="80"/>
      <c r="I62" s="80"/>
      <c r="J62" s="38"/>
      <c r="K62" s="38"/>
      <c r="L62" s="23"/>
      <c r="M62" s="23"/>
      <c r="N62" s="23"/>
      <c r="O62" s="24"/>
      <c r="P62" s="130" t="s">
        <v>166</v>
      </c>
      <c r="Q62" s="131"/>
      <c r="R62" s="131"/>
      <c r="S62" s="131"/>
      <c r="T62" s="131"/>
      <c r="U62" s="131"/>
      <c r="V62" s="70"/>
      <c r="W62" s="25" t="s">
        <v>720</v>
      </c>
      <c r="X62" s="158">
        <v>0.7</v>
      </c>
      <c r="Y62" s="159"/>
      <c r="Z62" s="60" t="s">
        <v>796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5" t="s">
        <v>719</v>
      </c>
      <c r="AQ62" s="158">
        <v>1</v>
      </c>
      <c r="AR62" s="159"/>
      <c r="AS62" s="26">
        <f>ROUND(ROUND(L61*X62,0)*AQ62,0)</f>
        <v>686</v>
      </c>
      <c r="AT62" s="41"/>
    </row>
    <row r="63" spans="1:46" s="20" customFormat="1" ht="17.100000000000001" customHeight="1" x14ac:dyDescent="0.15">
      <c r="A63" s="7">
        <v>11</v>
      </c>
      <c r="B63" s="8">
        <v>1883</v>
      </c>
      <c r="C63" s="9" t="s">
        <v>87</v>
      </c>
      <c r="D63" s="164" t="s">
        <v>1468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16"/>
      <c r="P63" s="17"/>
      <c r="Q63" s="17"/>
      <c r="R63" s="17"/>
      <c r="S63" s="17"/>
      <c r="T63" s="40"/>
      <c r="U63" s="40"/>
      <c r="V63" s="32"/>
      <c r="W63" s="17"/>
      <c r="X63" s="64"/>
      <c r="Y63" s="65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36"/>
      <c r="AQ63" s="56"/>
      <c r="AR63" s="57"/>
      <c r="AS63" s="19">
        <f>ROUND(L65,0)</f>
        <v>1050</v>
      </c>
      <c r="AT63" s="41"/>
    </row>
    <row r="64" spans="1:46" s="20" customFormat="1" ht="17.100000000000001" customHeight="1" x14ac:dyDescent="0.15">
      <c r="A64" s="7">
        <v>11</v>
      </c>
      <c r="B64" s="8">
        <v>1884</v>
      </c>
      <c r="C64" s="9" t="s">
        <v>1646</v>
      </c>
      <c r="D64" s="202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51"/>
      <c r="P64" s="22"/>
      <c r="Q64" s="23"/>
      <c r="R64" s="23"/>
      <c r="S64" s="23"/>
      <c r="T64" s="43"/>
      <c r="U64" s="43"/>
      <c r="V64" s="38"/>
      <c r="W64" s="38"/>
      <c r="X64" s="38"/>
      <c r="Y64" s="83"/>
      <c r="Z64" s="60" t="s">
        <v>796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5" t="s">
        <v>719</v>
      </c>
      <c r="AQ64" s="158">
        <v>1</v>
      </c>
      <c r="AR64" s="159"/>
      <c r="AS64" s="19">
        <f>ROUND(L65*AQ64,0)</f>
        <v>1050</v>
      </c>
      <c r="AT64" s="41"/>
    </row>
    <row r="65" spans="1:46" s="20" customFormat="1" ht="17.100000000000001" customHeight="1" x14ac:dyDescent="0.15">
      <c r="A65" s="7">
        <v>11</v>
      </c>
      <c r="B65" s="8">
        <v>1885</v>
      </c>
      <c r="C65" s="9" t="s">
        <v>85</v>
      </c>
      <c r="D65" s="75"/>
      <c r="E65" s="76"/>
      <c r="F65" s="76"/>
      <c r="G65" s="79"/>
      <c r="L65" s="157">
        <v>1050</v>
      </c>
      <c r="M65" s="157"/>
      <c r="N65" s="15" t="s">
        <v>731</v>
      </c>
      <c r="O65" s="21"/>
      <c r="P65" s="128" t="s">
        <v>165</v>
      </c>
      <c r="Q65" s="129"/>
      <c r="R65" s="129"/>
      <c r="S65" s="129"/>
      <c r="T65" s="129"/>
      <c r="U65" s="129"/>
      <c r="V65" s="45"/>
      <c r="W65" s="15"/>
      <c r="X65" s="27"/>
      <c r="Y65" s="6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36"/>
      <c r="AQ65" s="56"/>
      <c r="AR65" s="57"/>
      <c r="AS65" s="19">
        <f>ROUND(L65*X66,0)</f>
        <v>735</v>
      </c>
      <c r="AT65" s="41"/>
    </row>
    <row r="66" spans="1:46" s="20" customFormat="1" ht="17.100000000000001" customHeight="1" x14ac:dyDescent="0.15">
      <c r="A66" s="7">
        <v>11</v>
      </c>
      <c r="B66" s="8">
        <v>1886</v>
      </c>
      <c r="C66" s="9" t="s">
        <v>86</v>
      </c>
      <c r="D66" s="77"/>
      <c r="E66" s="78"/>
      <c r="F66" s="78"/>
      <c r="G66" s="80"/>
      <c r="H66" s="80"/>
      <c r="I66" s="80"/>
      <c r="J66" s="38"/>
      <c r="K66" s="38"/>
      <c r="L66" s="23"/>
      <c r="M66" s="23"/>
      <c r="N66" s="23"/>
      <c r="O66" s="24"/>
      <c r="P66" s="130" t="s">
        <v>166</v>
      </c>
      <c r="Q66" s="131"/>
      <c r="R66" s="131"/>
      <c r="S66" s="131"/>
      <c r="T66" s="131"/>
      <c r="U66" s="131"/>
      <c r="V66" s="70"/>
      <c r="W66" s="25" t="s">
        <v>720</v>
      </c>
      <c r="X66" s="158">
        <v>0.7</v>
      </c>
      <c r="Y66" s="159"/>
      <c r="Z66" s="60" t="s">
        <v>796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5" t="s">
        <v>719</v>
      </c>
      <c r="AQ66" s="158">
        <v>1</v>
      </c>
      <c r="AR66" s="159"/>
      <c r="AS66" s="26">
        <f>ROUND(ROUND(L65*X66,0)*AQ66,0)</f>
        <v>735</v>
      </c>
      <c r="AT66" s="41"/>
    </row>
    <row r="67" spans="1:46" s="20" customFormat="1" ht="17.100000000000001" customHeight="1" x14ac:dyDescent="0.15">
      <c r="A67" s="7">
        <v>11</v>
      </c>
      <c r="B67" s="8">
        <v>1887</v>
      </c>
      <c r="C67" s="9" t="s">
        <v>91</v>
      </c>
      <c r="D67" s="164" t="s">
        <v>1469</v>
      </c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16"/>
      <c r="P67" s="17"/>
      <c r="Q67" s="17"/>
      <c r="R67" s="17"/>
      <c r="S67" s="17"/>
      <c r="T67" s="40"/>
      <c r="U67" s="40"/>
      <c r="V67" s="32"/>
      <c r="W67" s="17"/>
      <c r="X67" s="64"/>
      <c r="Y67" s="65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36"/>
      <c r="AQ67" s="56"/>
      <c r="AR67" s="57"/>
      <c r="AS67" s="19">
        <f>ROUND(L69,0)</f>
        <v>1120</v>
      </c>
      <c r="AT67" s="41"/>
    </row>
    <row r="68" spans="1:46" s="20" customFormat="1" ht="17.100000000000001" customHeight="1" x14ac:dyDescent="0.15">
      <c r="A68" s="7">
        <v>11</v>
      </c>
      <c r="B68" s="8">
        <v>1888</v>
      </c>
      <c r="C68" s="9" t="s">
        <v>88</v>
      </c>
      <c r="D68" s="202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51"/>
      <c r="P68" s="22"/>
      <c r="Q68" s="23"/>
      <c r="R68" s="23"/>
      <c r="S68" s="23"/>
      <c r="T68" s="43"/>
      <c r="U68" s="43"/>
      <c r="V68" s="38"/>
      <c r="W68" s="38"/>
      <c r="X68" s="38"/>
      <c r="Y68" s="83"/>
      <c r="Z68" s="60" t="s">
        <v>796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5" t="s">
        <v>719</v>
      </c>
      <c r="AQ68" s="158">
        <v>1</v>
      </c>
      <c r="AR68" s="159"/>
      <c r="AS68" s="19">
        <f>ROUND(L69*AQ68,0)</f>
        <v>1120</v>
      </c>
      <c r="AT68" s="41"/>
    </row>
    <row r="69" spans="1:46" s="20" customFormat="1" ht="17.100000000000001" customHeight="1" x14ac:dyDescent="0.15">
      <c r="A69" s="7">
        <v>11</v>
      </c>
      <c r="B69" s="8">
        <v>1889</v>
      </c>
      <c r="C69" s="9" t="s">
        <v>89</v>
      </c>
      <c r="D69" s="75"/>
      <c r="E69" s="76"/>
      <c r="F69" s="76"/>
      <c r="G69" s="79"/>
      <c r="L69" s="157">
        <v>1120</v>
      </c>
      <c r="M69" s="157"/>
      <c r="N69" s="15" t="s">
        <v>731</v>
      </c>
      <c r="O69" s="21"/>
      <c r="P69" s="128" t="s">
        <v>165</v>
      </c>
      <c r="Q69" s="129"/>
      <c r="R69" s="129"/>
      <c r="S69" s="129"/>
      <c r="T69" s="129"/>
      <c r="U69" s="129"/>
      <c r="V69" s="45"/>
      <c r="W69" s="15"/>
      <c r="X69" s="27"/>
      <c r="Y69" s="67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36"/>
      <c r="AQ69" s="56"/>
      <c r="AR69" s="57"/>
      <c r="AS69" s="19">
        <f>ROUND(L69*X70,0)</f>
        <v>784</v>
      </c>
      <c r="AT69" s="41"/>
    </row>
    <row r="70" spans="1:46" s="20" customFormat="1" ht="17.100000000000001" customHeight="1" x14ac:dyDescent="0.15">
      <c r="A70" s="7">
        <v>11</v>
      </c>
      <c r="B70" s="8">
        <v>1890</v>
      </c>
      <c r="C70" s="9" t="s">
        <v>90</v>
      </c>
      <c r="D70" s="77"/>
      <c r="E70" s="78"/>
      <c r="F70" s="78"/>
      <c r="G70" s="80"/>
      <c r="H70" s="80"/>
      <c r="I70" s="80"/>
      <c r="J70" s="38"/>
      <c r="K70" s="38"/>
      <c r="L70" s="23"/>
      <c r="M70" s="23"/>
      <c r="N70" s="23"/>
      <c r="O70" s="24"/>
      <c r="P70" s="130" t="s">
        <v>166</v>
      </c>
      <c r="Q70" s="131"/>
      <c r="R70" s="131"/>
      <c r="S70" s="131"/>
      <c r="T70" s="131"/>
      <c r="U70" s="131"/>
      <c r="V70" s="70"/>
      <c r="W70" s="25" t="s">
        <v>720</v>
      </c>
      <c r="X70" s="158">
        <v>0.7</v>
      </c>
      <c r="Y70" s="159"/>
      <c r="Z70" s="60" t="s">
        <v>796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5" t="s">
        <v>719</v>
      </c>
      <c r="AQ70" s="158">
        <v>1</v>
      </c>
      <c r="AR70" s="159"/>
      <c r="AS70" s="26">
        <f>ROUND(ROUND(L69*X70,0)*AQ70,0)</f>
        <v>784</v>
      </c>
      <c r="AT70" s="41"/>
    </row>
    <row r="71" spans="1:46" s="20" customFormat="1" ht="17.100000000000001" customHeight="1" x14ac:dyDescent="0.15">
      <c r="A71" s="7">
        <v>11</v>
      </c>
      <c r="B71" s="8">
        <v>1891</v>
      </c>
      <c r="C71" s="9" t="s">
        <v>658</v>
      </c>
      <c r="D71" s="164" t="s">
        <v>1470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16"/>
      <c r="P71" s="17"/>
      <c r="Q71" s="17"/>
      <c r="R71" s="17"/>
      <c r="S71" s="17"/>
      <c r="T71" s="40"/>
      <c r="U71" s="40"/>
      <c r="V71" s="32"/>
      <c r="W71" s="17"/>
      <c r="X71" s="64"/>
      <c r="Y71" s="65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36"/>
      <c r="AQ71" s="56"/>
      <c r="AR71" s="57"/>
      <c r="AS71" s="19">
        <f>ROUND(L73,0)</f>
        <v>1190</v>
      </c>
      <c r="AT71" s="41"/>
    </row>
    <row r="72" spans="1:46" s="20" customFormat="1" ht="17.100000000000001" customHeight="1" x14ac:dyDescent="0.15">
      <c r="A72" s="7">
        <v>11</v>
      </c>
      <c r="B72" s="8">
        <v>1892</v>
      </c>
      <c r="C72" s="9" t="s">
        <v>655</v>
      </c>
      <c r="D72" s="202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51"/>
      <c r="P72" s="22"/>
      <c r="Q72" s="23"/>
      <c r="R72" s="23"/>
      <c r="S72" s="23"/>
      <c r="T72" s="43"/>
      <c r="U72" s="43"/>
      <c r="V72" s="38"/>
      <c r="W72" s="38"/>
      <c r="X72" s="38"/>
      <c r="Y72" s="83"/>
      <c r="Z72" s="60" t="s">
        <v>796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5" t="s">
        <v>719</v>
      </c>
      <c r="AQ72" s="158">
        <v>1</v>
      </c>
      <c r="AR72" s="159"/>
      <c r="AS72" s="19">
        <f>ROUND(L73*AQ72,0)</f>
        <v>1190</v>
      </c>
      <c r="AT72" s="41"/>
    </row>
    <row r="73" spans="1:46" s="20" customFormat="1" ht="17.100000000000001" customHeight="1" x14ac:dyDescent="0.15">
      <c r="A73" s="7">
        <v>11</v>
      </c>
      <c r="B73" s="8">
        <v>1893</v>
      </c>
      <c r="C73" s="9" t="s">
        <v>656</v>
      </c>
      <c r="D73" s="75"/>
      <c r="E73" s="76"/>
      <c r="F73" s="76"/>
      <c r="G73" s="79"/>
      <c r="L73" s="157">
        <v>1190</v>
      </c>
      <c r="M73" s="157"/>
      <c r="N73" s="15" t="s">
        <v>731</v>
      </c>
      <c r="O73" s="21"/>
      <c r="P73" s="128" t="s">
        <v>165</v>
      </c>
      <c r="Q73" s="129"/>
      <c r="R73" s="129"/>
      <c r="S73" s="129"/>
      <c r="T73" s="129"/>
      <c r="U73" s="129"/>
      <c r="V73" s="45"/>
      <c r="W73" s="15"/>
      <c r="X73" s="27"/>
      <c r="Y73" s="67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36"/>
      <c r="AQ73" s="56"/>
      <c r="AR73" s="57"/>
      <c r="AS73" s="19">
        <f>ROUND(L73*X74,0)</f>
        <v>833</v>
      </c>
      <c r="AT73" s="41"/>
    </row>
    <row r="74" spans="1:46" s="20" customFormat="1" ht="17.100000000000001" customHeight="1" x14ac:dyDescent="0.15">
      <c r="A74" s="7">
        <v>11</v>
      </c>
      <c r="B74" s="8">
        <v>1894</v>
      </c>
      <c r="C74" s="9" t="s">
        <v>657</v>
      </c>
      <c r="D74" s="77"/>
      <c r="E74" s="78"/>
      <c r="F74" s="78"/>
      <c r="G74" s="80"/>
      <c r="H74" s="80"/>
      <c r="I74" s="80"/>
      <c r="J74" s="38"/>
      <c r="K74" s="38"/>
      <c r="L74" s="23"/>
      <c r="M74" s="23"/>
      <c r="N74" s="23"/>
      <c r="O74" s="24"/>
      <c r="P74" s="130" t="s">
        <v>166</v>
      </c>
      <c r="Q74" s="131"/>
      <c r="R74" s="131"/>
      <c r="S74" s="131"/>
      <c r="T74" s="131"/>
      <c r="U74" s="131"/>
      <c r="V74" s="70"/>
      <c r="W74" s="25" t="s">
        <v>720</v>
      </c>
      <c r="X74" s="158">
        <v>0.7</v>
      </c>
      <c r="Y74" s="159"/>
      <c r="Z74" s="60" t="s">
        <v>796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5" t="s">
        <v>719</v>
      </c>
      <c r="AQ74" s="158">
        <v>1</v>
      </c>
      <c r="AR74" s="159"/>
      <c r="AS74" s="26">
        <f>ROUND(ROUND(L73*X74,0)*AQ74,0)</f>
        <v>833</v>
      </c>
      <c r="AT74" s="41"/>
    </row>
    <row r="75" spans="1:46" s="20" customFormat="1" ht="17.100000000000001" customHeight="1" x14ac:dyDescent="0.15">
      <c r="A75" s="7">
        <v>11</v>
      </c>
      <c r="B75" s="8">
        <v>1895</v>
      </c>
      <c r="C75" s="9" t="s">
        <v>662</v>
      </c>
      <c r="D75" s="164" t="s">
        <v>647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16"/>
      <c r="P75" s="17"/>
      <c r="Q75" s="17"/>
      <c r="R75" s="17"/>
      <c r="S75" s="17"/>
      <c r="T75" s="40"/>
      <c r="U75" s="40"/>
      <c r="V75" s="32"/>
      <c r="W75" s="17"/>
      <c r="X75" s="64"/>
      <c r="Y75" s="65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36"/>
      <c r="AQ75" s="56"/>
      <c r="AR75" s="57"/>
      <c r="AS75" s="19">
        <f>ROUND(L77,0)</f>
        <v>1260</v>
      </c>
      <c r="AT75" s="41"/>
    </row>
    <row r="76" spans="1:46" s="20" customFormat="1" ht="17.100000000000001" customHeight="1" x14ac:dyDescent="0.15">
      <c r="A76" s="7">
        <v>11</v>
      </c>
      <c r="B76" s="8">
        <v>1896</v>
      </c>
      <c r="C76" s="9" t="s">
        <v>659</v>
      </c>
      <c r="D76" s="202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51"/>
      <c r="P76" s="22"/>
      <c r="Q76" s="23"/>
      <c r="R76" s="23"/>
      <c r="S76" s="23"/>
      <c r="T76" s="43"/>
      <c r="U76" s="43"/>
      <c r="V76" s="38"/>
      <c r="W76" s="38"/>
      <c r="X76" s="38"/>
      <c r="Y76" s="83"/>
      <c r="Z76" s="60" t="s">
        <v>796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5" t="s">
        <v>719</v>
      </c>
      <c r="AQ76" s="158">
        <v>1</v>
      </c>
      <c r="AR76" s="159"/>
      <c r="AS76" s="19">
        <f>ROUND(L77*AQ76,0)</f>
        <v>1260</v>
      </c>
      <c r="AT76" s="41"/>
    </row>
    <row r="77" spans="1:46" s="20" customFormat="1" ht="17.100000000000001" customHeight="1" x14ac:dyDescent="0.15">
      <c r="A77" s="7">
        <v>11</v>
      </c>
      <c r="B77" s="8">
        <v>1897</v>
      </c>
      <c r="C77" s="9" t="s">
        <v>660</v>
      </c>
      <c r="D77" s="75"/>
      <c r="E77" s="76"/>
      <c r="F77" s="76"/>
      <c r="G77" s="79"/>
      <c r="L77" s="157">
        <v>1260</v>
      </c>
      <c r="M77" s="157"/>
      <c r="N77" s="15" t="s">
        <v>731</v>
      </c>
      <c r="O77" s="21"/>
      <c r="P77" s="128" t="s">
        <v>165</v>
      </c>
      <c r="Q77" s="129"/>
      <c r="R77" s="129"/>
      <c r="S77" s="129"/>
      <c r="T77" s="129"/>
      <c r="U77" s="129"/>
      <c r="V77" s="45"/>
      <c r="W77" s="15"/>
      <c r="X77" s="27"/>
      <c r="Y77" s="67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36"/>
      <c r="AQ77" s="56"/>
      <c r="AR77" s="57"/>
      <c r="AS77" s="19">
        <f>ROUND(L77*X78,0)</f>
        <v>882</v>
      </c>
      <c r="AT77" s="41"/>
    </row>
    <row r="78" spans="1:46" s="20" customFormat="1" ht="17.100000000000001" customHeight="1" x14ac:dyDescent="0.15">
      <c r="A78" s="7">
        <v>11</v>
      </c>
      <c r="B78" s="8">
        <v>1898</v>
      </c>
      <c r="C78" s="9" t="s">
        <v>661</v>
      </c>
      <c r="D78" s="77"/>
      <c r="E78" s="78"/>
      <c r="F78" s="78"/>
      <c r="G78" s="80"/>
      <c r="H78" s="80"/>
      <c r="I78" s="80"/>
      <c r="J78" s="38"/>
      <c r="K78" s="38"/>
      <c r="L78" s="23"/>
      <c r="M78" s="23"/>
      <c r="N78" s="23"/>
      <c r="O78" s="24"/>
      <c r="P78" s="130" t="s">
        <v>166</v>
      </c>
      <c r="Q78" s="131"/>
      <c r="R78" s="131"/>
      <c r="S78" s="131"/>
      <c r="T78" s="131"/>
      <c r="U78" s="131"/>
      <c r="V78" s="70"/>
      <c r="W78" s="25" t="s">
        <v>720</v>
      </c>
      <c r="X78" s="158">
        <v>0.7</v>
      </c>
      <c r="Y78" s="159"/>
      <c r="Z78" s="60" t="s">
        <v>796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5" t="s">
        <v>719</v>
      </c>
      <c r="AQ78" s="158">
        <v>1</v>
      </c>
      <c r="AR78" s="159"/>
      <c r="AS78" s="26">
        <f>ROUND(ROUND(L77*X78,0)*AQ78,0)</f>
        <v>882</v>
      </c>
      <c r="AT78" s="41"/>
    </row>
    <row r="79" spans="1:46" s="20" customFormat="1" ht="17.100000000000001" customHeight="1" x14ac:dyDescent="0.15">
      <c r="A79" s="7">
        <v>11</v>
      </c>
      <c r="B79" s="8">
        <v>1899</v>
      </c>
      <c r="C79" s="9" t="s">
        <v>702</v>
      </c>
      <c r="D79" s="164" t="s">
        <v>648</v>
      </c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16"/>
      <c r="P79" s="17"/>
      <c r="Q79" s="17"/>
      <c r="R79" s="17"/>
      <c r="S79" s="17"/>
      <c r="T79" s="40"/>
      <c r="U79" s="40"/>
      <c r="V79" s="32"/>
      <c r="W79" s="17"/>
      <c r="X79" s="64"/>
      <c r="Y79" s="65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36"/>
      <c r="AQ79" s="56"/>
      <c r="AR79" s="57"/>
      <c r="AS79" s="19">
        <f>ROUND(L81,0)</f>
        <v>1330</v>
      </c>
      <c r="AT79" s="41"/>
    </row>
    <row r="80" spans="1:46" s="20" customFormat="1" ht="17.100000000000001" customHeight="1" x14ac:dyDescent="0.15">
      <c r="A80" s="7">
        <v>11</v>
      </c>
      <c r="B80" s="8">
        <v>1900</v>
      </c>
      <c r="C80" s="9" t="s">
        <v>699</v>
      </c>
      <c r="D80" s="202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51"/>
      <c r="P80" s="22"/>
      <c r="Q80" s="23"/>
      <c r="R80" s="23"/>
      <c r="S80" s="23"/>
      <c r="T80" s="43"/>
      <c r="U80" s="43"/>
      <c r="V80" s="38"/>
      <c r="W80" s="38"/>
      <c r="X80" s="38"/>
      <c r="Y80" s="83"/>
      <c r="Z80" s="60" t="s">
        <v>796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5" t="s">
        <v>719</v>
      </c>
      <c r="AQ80" s="158">
        <v>1</v>
      </c>
      <c r="AR80" s="159"/>
      <c r="AS80" s="19">
        <f>ROUND(L81*AQ80,0)</f>
        <v>1330</v>
      </c>
      <c r="AT80" s="41"/>
    </row>
    <row r="81" spans="1:46" s="20" customFormat="1" ht="17.100000000000001" customHeight="1" x14ac:dyDescent="0.15">
      <c r="A81" s="7">
        <v>11</v>
      </c>
      <c r="B81" s="8">
        <v>1901</v>
      </c>
      <c r="C81" s="9" t="s">
        <v>700</v>
      </c>
      <c r="D81" s="75"/>
      <c r="E81" s="76"/>
      <c r="F81" s="76"/>
      <c r="G81" s="79"/>
      <c r="L81" s="157">
        <v>1330</v>
      </c>
      <c r="M81" s="157"/>
      <c r="N81" s="15" t="s">
        <v>731</v>
      </c>
      <c r="O81" s="21"/>
      <c r="P81" s="128" t="s">
        <v>165</v>
      </c>
      <c r="Q81" s="129"/>
      <c r="R81" s="129"/>
      <c r="S81" s="129"/>
      <c r="T81" s="129"/>
      <c r="U81" s="129"/>
      <c r="V81" s="45"/>
      <c r="W81" s="15"/>
      <c r="X81" s="27"/>
      <c r="Y81" s="67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6"/>
      <c r="AQ81" s="56"/>
      <c r="AR81" s="57"/>
      <c r="AS81" s="19">
        <f>ROUND(L81*X82,0)</f>
        <v>931</v>
      </c>
      <c r="AT81" s="41"/>
    </row>
    <row r="82" spans="1:46" s="20" customFormat="1" ht="17.100000000000001" customHeight="1" x14ac:dyDescent="0.15">
      <c r="A82" s="7">
        <v>11</v>
      </c>
      <c r="B82" s="8">
        <v>1902</v>
      </c>
      <c r="C82" s="9" t="s">
        <v>701</v>
      </c>
      <c r="D82" s="77"/>
      <c r="E82" s="78"/>
      <c r="F82" s="78"/>
      <c r="G82" s="80"/>
      <c r="H82" s="80"/>
      <c r="I82" s="80"/>
      <c r="J82" s="38"/>
      <c r="K82" s="38"/>
      <c r="L82" s="23"/>
      <c r="M82" s="23"/>
      <c r="N82" s="23"/>
      <c r="O82" s="24"/>
      <c r="P82" s="130" t="s">
        <v>166</v>
      </c>
      <c r="Q82" s="131"/>
      <c r="R82" s="131"/>
      <c r="S82" s="131"/>
      <c r="T82" s="131"/>
      <c r="U82" s="131"/>
      <c r="V82" s="70"/>
      <c r="W82" s="25" t="s">
        <v>720</v>
      </c>
      <c r="X82" s="158">
        <v>0.7</v>
      </c>
      <c r="Y82" s="159"/>
      <c r="Z82" s="60" t="s">
        <v>796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5" t="s">
        <v>719</v>
      </c>
      <c r="AQ82" s="158">
        <v>1</v>
      </c>
      <c r="AR82" s="159"/>
      <c r="AS82" s="26">
        <f>ROUND(ROUND(L81*X82,0)*AQ82,0)</f>
        <v>931</v>
      </c>
      <c r="AT82" s="41"/>
    </row>
    <row r="83" spans="1:46" s="20" customFormat="1" ht="17.100000000000001" customHeight="1" x14ac:dyDescent="0.15">
      <c r="A83" s="7">
        <v>11</v>
      </c>
      <c r="B83" s="8">
        <v>1903</v>
      </c>
      <c r="C83" s="9" t="s">
        <v>706</v>
      </c>
      <c r="D83" s="164" t="s">
        <v>649</v>
      </c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16"/>
      <c r="P83" s="17"/>
      <c r="Q83" s="17"/>
      <c r="R83" s="17"/>
      <c r="S83" s="17"/>
      <c r="T83" s="40"/>
      <c r="U83" s="40"/>
      <c r="V83" s="32"/>
      <c r="W83" s="17"/>
      <c r="X83" s="64"/>
      <c r="Y83" s="65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36"/>
      <c r="AQ83" s="56"/>
      <c r="AR83" s="57"/>
      <c r="AS83" s="19">
        <f>ROUND(L85,0)</f>
        <v>1400</v>
      </c>
      <c r="AT83" s="41"/>
    </row>
    <row r="84" spans="1:46" s="20" customFormat="1" ht="17.100000000000001" customHeight="1" x14ac:dyDescent="0.15">
      <c r="A84" s="7">
        <v>11</v>
      </c>
      <c r="B84" s="8">
        <v>1904</v>
      </c>
      <c r="C84" s="9" t="s">
        <v>703</v>
      </c>
      <c r="D84" s="202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51"/>
      <c r="P84" s="22"/>
      <c r="Q84" s="23"/>
      <c r="R84" s="23"/>
      <c r="S84" s="23"/>
      <c r="T84" s="43"/>
      <c r="U84" s="43"/>
      <c r="V84" s="38"/>
      <c r="W84" s="38"/>
      <c r="X84" s="38"/>
      <c r="Y84" s="83"/>
      <c r="Z84" s="60" t="s">
        <v>796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5" t="s">
        <v>719</v>
      </c>
      <c r="AQ84" s="158">
        <v>1</v>
      </c>
      <c r="AR84" s="159"/>
      <c r="AS84" s="19">
        <f>ROUND(L85*AQ84,0)</f>
        <v>1400</v>
      </c>
      <c r="AT84" s="41"/>
    </row>
    <row r="85" spans="1:46" s="20" customFormat="1" ht="17.100000000000001" customHeight="1" x14ac:dyDescent="0.15">
      <c r="A85" s="7">
        <v>11</v>
      </c>
      <c r="B85" s="8">
        <v>1905</v>
      </c>
      <c r="C85" s="9" t="s">
        <v>704</v>
      </c>
      <c r="D85" s="75"/>
      <c r="E85" s="76"/>
      <c r="F85" s="76"/>
      <c r="G85" s="79"/>
      <c r="L85" s="157">
        <v>1400</v>
      </c>
      <c r="M85" s="157"/>
      <c r="N85" s="15" t="s">
        <v>731</v>
      </c>
      <c r="O85" s="21"/>
      <c r="P85" s="128" t="s">
        <v>165</v>
      </c>
      <c r="Q85" s="129"/>
      <c r="R85" s="129"/>
      <c r="S85" s="129"/>
      <c r="T85" s="129"/>
      <c r="U85" s="129"/>
      <c r="V85" s="45"/>
      <c r="W85" s="15"/>
      <c r="X85" s="27"/>
      <c r="Y85" s="67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36"/>
      <c r="AQ85" s="56"/>
      <c r="AR85" s="57"/>
      <c r="AS85" s="19">
        <f>ROUND(L85*X86,0)</f>
        <v>980</v>
      </c>
      <c r="AT85" s="41"/>
    </row>
    <row r="86" spans="1:46" s="20" customFormat="1" ht="17.100000000000001" customHeight="1" x14ac:dyDescent="0.15">
      <c r="A86" s="7">
        <v>11</v>
      </c>
      <c r="B86" s="8">
        <v>1906</v>
      </c>
      <c r="C86" s="9" t="s">
        <v>705</v>
      </c>
      <c r="D86" s="77"/>
      <c r="E86" s="78"/>
      <c r="F86" s="78"/>
      <c r="G86" s="80"/>
      <c r="H86" s="80"/>
      <c r="I86" s="80"/>
      <c r="J86" s="38"/>
      <c r="K86" s="38"/>
      <c r="L86" s="23"/>
      <c r="M86" s="23"/>
      <c r="N86" s="23"/>
      <c r="O86" s="24"/>
      <c r="P86" s="130" t="s">
        <v>166</v>
      </c>
      <c r="Q86" s="131"/>
      <c r="R86" s="131"/>
      <c r="S86" s="131"/>
      <c r="T86" s="131"/>
      <c r="U86" s="131"/>
      <c r="V86" s="70"/>
      <c r="W86" s="25" t="s">
        <v>720</v>
      </c>
      <c r="X86" s="158">
        <v>0.7</v>
      </c>
      <c r="Y86" s="159"/>
      <c r="Z86" s="60" t="s">
        <v>796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5" t="s">
        <v>719</v>
      </c>
      <c r="AQ86" s="158">
        <v>1</v>
      </c>
      <c r="AR86" s="159"/>
      <c r="AS86" s="26">
        <f>ROUND(ROUND(L85*X86,0)*AQ86,0)</f>
        <v>980</v>
      </c>
      <c r="AT86" s="41"/>
    </row>
    <row r="87" spans="1:46" s="20" customFormat="1" ht="17.100000000000001" customHeight="1" x14ac:dyDescent="0.15">
      <c r="A87" s="7">
        <v>11</v>
      </c>
      <c r="B87" s="8">
        <v>1907</v>
      </c>
      <c r="C87" s="9" t="s">
        <v>710</v>
      </c>
      <c r="D87" s="164" t="s">
        <v>650</v>
      </c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16"/>
      <c r="P87" s="17"/>
      <c r="Q87" s="17"/>
      <c r="R87" s="17"/>
      <c r="S87" s="17"/>
      <c r="T87" s="40"/>
      <c r="U87" s="40"/>
      <c r="V87" s="32"/>
      <c r="W87" s="17"/>
      <c r="X87" s="64"/>
      <c r="Y87" s="65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36"/>
      <c r="AQ87" s="56"/>
      <c r="AR87" s="57"/>
      <c r="AS87" s="19">
        <f>ROUND(L89,0)</f>
        <v>1470</v>
      </c>
      <c r="AT87" s="41"/>
    </row>
    <row r="88" spans="1:46" s="20" customFormat="1" ht="17.100000000000001" customHeight="1" x14ac:dyDescent="0.15">
      <c r="A88" s="7">
        <v>11</v>
      </c>
      <c r="B88" s="8">
        <v>1908</v>
      </c>
      <c r="C88" s="9" t="s">
        <v>707</v>
      </c>
      <c r="D88" s="202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51"/>
      <c r="P88" s="22"/>
      <c r="Q88" s="23"/>
      <c r="R88" s="23"/>
      <c r="S88" s="23"/>
      <c r="T88" s="43"/>
      <c r="U88" s="43"/>
      <c r="V88" s="38"/>
      <c r="W88" s="38"/>
      <c r="X88" s="38"/>
      <c r="Y88" s="83"/>
      <c r="Z88" s="60" t="s">
        <v>796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5" t="s">
        <v>719</v>
      </c>
      <c r="AQ88" s="158">
        <v>1</v>
      </c>
      <c r="AR88" s="159"/>
      <c r="AS88" s="19">
        <f>ROUND(L89*AQ88,0)</f>
        <v>1470</v>
      </c>
      <c r="AT88" s="41"/>
    </row>
    <row r="89" spans="1:46" s="20" customFormat="1" ht="17.100000000000001" customHeight="1" x14ac:dyDescent="0.15">
      <c r="A89" s="7">
        <v>11</v>
      </c>
      <c r="B89" s="8">
        <v>1909</v>
      </c>
      <c r="C89" s="9" t="s">
        <v>708</v>
      </c>
      <c r="D89" s="75"/>
      <c r="E89" s="76"/>
      <c r="F89" s="76"/>
      <c r="G89" s="79"/>
      <c r="L89" s="157">
        <v>1470</v>
      </c>
      <c r="M89" s="157"/>
      <c r="N89" s="15" t="s">
        <v>731</v>
      </c>
      <c r="O89" s="21"/>
      <c r="P89" s="128" t="s">
        <v>165</v>
      </c>
      <c r="Q89" s="129"/>
      <c r="R89" s="129"/>
      <c r="S89" s="129"/>
      <c r="T89" s="129"/>
      <c r="U89" s="129"/>
      <c r="V89" s="45"/>
      <c r="W89" s="15"/>
      <c r="X89" s="27"/>
      <c r="Y89" s="67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36"/>
      <c r="AQ89" s="56"/>
      <c r="AR89" s="57"/>
      <c r="AS89" s="19">
        <f>ROUND(L89*X90,0)</f>
        <v>1029</v>
      </c>
      <c r="AT89" s="41"/>
    </row>
    <row r="90" spans="1:46" s="20" customFormat="1" ht="17.100000000000001" customHeight="1" x14ac:dyDescent="0.15">
      <c r="A90" s="7">
        <v>11</v>
      </c>
      <c r="B90" s="8">
        <v>1910</v>
      </c>
      <c r="C90" s="9" t="s">
        <v>709</v>
      </c>
      <c r="D90" s="77"/>
      <c r="E90" s="78"/>
      <c r="F90" s="78"/>
      <c r="G90" s="80"/>
      <c r="H90" s="80"/>
      <c r="I90" s="80"/>
      <c r="J90" s="38"/>
      <c r="K90" s="38"/>
      <c r="L90" s="23"/>
      <c r="M90" s="23"/>
      <c r="N90" s="23"/>
      <c r="O90" s="24"/>
      <c r="P90" s="130" t="s">
        <v>166</v>
      </c>
      <c r="Q90" s="131"/>
      <c r="R90" s="131"/>
      <c r="S90" s="131"/>
      <c r="T90" s="131"/>
      <c r="U90" s="131"/>
      <c r="V90" s="70"/>
      <c r="W90" s="25" t="s">
        <v>720</v>
      </c>
      <c r="X90" s="158">
        <v>0.7</v>
      </c>
      <c r="Y90" s="159"/>
      <c r="Z90" s="60" t="s">
        <v>796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5" t="s">
        <v>719</v>
      </c>
      <c r="AQ90" s="158">
        <v>1</v>
      </c>
      <c r="AR90" s="159"/>
      <c r="AS90" s="26">
        <f>ROUND(ROUND(L89*X90,0)*AQ90,0)</f>
        <v>1029</v>
      </c>
      <c r="AT90" s="58"/>
    </row>
    <row r="91" spans="1:46" ht="17.100000000000001" customHeight="1" x14ac:dyDescent="0.15">
      <c r="A91" s="1"/>
    </row>
    <row r="92" spans="1:46" ht="17.100000000000001" customHeight="1" x14ac:dyDescent="0.15">
      <c r="A92" s="1"/>
    </row>
    <row r="93" spans="1:46" s="20" customFormat="1" ht="17.100000000000001" customHeight="1" x14ac:dyDescent="0.15">
      <c r="A93" s="28"/>
      <c r="B93" s="28"/>
      <c r="C93" s="15"/>
      <c r="D93" s="15"/>
      <c r="E93" s="15"/>
      <c r="F93" s="15"/>
      <c r="G93" s="15"/>
      <c r="H93" s="15"/>
      <c r="I93" s="44"/>
      <c r="J93" s="4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7"/>
      <c r="V93" s="27"/>
      <c r="W93" s="15"/>
      <c r="X93" s="37"/>
      <c r="Y93" s="42"/>
      <c r="Z93" s="15"/>
      <c r="AA93" s="15"/>
      <c r="AB93" s="15"/>
      <c r="AC93" s="37"/>
      <c r="AD93" s="42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6"/>
      <c r="AT93" s="34"/>
    </row>
    <row r="94" spans="1:46" s="20" customFormat="1" ht="17.100000000000001" customHeight="1" x14ac:dyDescent="0.15">
      <c r="A94" s="28"/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7"/>
      <c r="V94" s="27"/>
      <c r="W94" s="15"/>
      <c r="X94" s="27"/>
      <c r="Y94" s="42"/>
      <c r="Z94" s="15"/>
      <c r="AA94" s="15"/>
      <c r="AB94" s="15"/>
      <c r="AC94" s="37"/>
      <c r="AD94" s="42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6"/>
      <c r="AT94" s="34"/>
    </row>
    <row r="95" spans="1:46" s="20" customFormat="1" ht="17.100000000000001" customHeight="1" x14ac:dyDescent="0.15">
      <c r="A95" s="28"/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7"/>
      <c r="V95" s="27"/>
      <c r="W95" s="15"/>
      <c r="X95" s="27"/>
      <c r="Y95" s="42"/>
      <c r="Z95" s="15"/>
      <c r="AA95" s="15"/>
      <c r="AB95" s="15"/>
      <c r="AC95" s="14"/>
      <c r="AD95" s="14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46"/>
      <c r="AT95" s="34"/>
    </row>
    <row r="96" spans="1:46" s="20" customFormat="1" ht="17.100000000000001" customHeight="1" x14ac:dyDescent="0.15">
      <c r="A96" s="28"/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47"/>
      <c r="U96" s="48"/>
      <c r="V96" s="48"/>
      <c r="W96" s="34"/>
      <c r="X96" s="48"/>
      <c r="Y96" s="42"/>
      <c r="Z96" s="15"/>
      <c r="AA96" s="15"/>
      <c r="AB96" s="15"/>
      <c r="AC96" s="37"/>
      <c r="AD96" s="42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6"/>
      <c r="AT96" s="34"/>
    </row>
    <row r="97" spans="1:46" s="20" customFormat="1" ht="17.100000000000001" customHeight="1" x14ac:dyDescent="0.15">
      <c r="A97" s="28"/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27"/>
      <c r="U97" s="49"/>
      <c r="V97" s="50"/>
      <c r="W97" s="15"/>
      <c r="X97" s="27"/>
      <c r="Y97" s="42"/>
      <c r="Z97" s="15"/>
      <c r="AA97" s="15"/>
      <c r="AB97" s="15"/>
      <c r="AC97" s="37"/>
      <c r="AD97" s="42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6"/>
      <c r="AT97" s="34"/>
    </row>
    <row r="98" spans="1:46" s="20" customFormat="1" ht="17.100000000000001" customHeight="1" x14ac:dyDescent="0.15">
      <c r="A98" s="28"/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7"/>
      <c r="V98" s="42"/>
      <c r="W98" s="15"/>
      <c r="X98" s="27"/>
      <c r="Y98" s="42"/>
      <c r="Z98" s="15"/>
      <c r="AA98" s="15"/>
      <c r="AB98" s="15"/>
      <c r="AC98" s="14"/>
      <c r="AD98" s="14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46"/>
      <c r="AT98" s="34"/>
    </row>
    <row r="99" spans="1:46" s="20" customFormat="1" ht="17.100000000000001" customHeight="1" x14ac:dyDescent="0.15">
      <c r="A99" s="28"/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7"/>
      <c r="V99" s="42"/>
      <c r="W99" s="15"/>
      <c r="X99" s="37"/>
      <c r="Y99" s="42"/>
      <c r="Z99" s="15"/>
      <c r="AA99" s="15"/>
      <c r="AB99" s="15"/>
      <c r="AC99" s="37"/>
      <c r="AD99" s="42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6"/>
      <c r="AT99" s="34"/>
    </row>
  </sheetData>
  <sheetProtection password="CB5D" sheet="1" objects="1" scenarios="1"/>
  <mergeCells count="105">
    <mergeCell ref="AQ12:AR12"/>
    <mergeCell ref="L9:M9"/>
    <mergeCell ref="AQ8:AR8"/>
    <mergeCell ref="AQ10:AR10"/>
    <mergeCell ref="X10:Y10"/>
    <mergeCell ref="D11:N12"/>
    <mergeCell ref="D7:N8"/>
    <mergeCell ref="L17:M17"/>
    <mergeCell ref="X18:Y18"/>
    <mergeCell ref="AQ18:AR18"/>
    <mergeCell ref="D15:N16"/>
    <mergeCell ref="L13:M13"/>
    <mergeCell ref="X14:Y14"/>
    <mergeCell ref="AQ14:AR14"/>
    <mergeCell ref="AQ16:AR16"/>
    <mergeCell ref="AQ24:AR24"/>
    <mergeCell ref="L25:M25"/>
    <mergeCell ref="X26:Y26"/>
    <mergeCell ref="AQ26:AR26"/>
    <mergeCell ref="D23:N24"/>
    <mergeCell ref="AQ20:AR20"/>
    <mergeCell ref="L21:M21"/>
    <mergeCell ref="X22:Y22"/>
    <mergeCell ref="AQ22:AR22"/>
    <mergeCell ref="D19:N20"/>
    <mergeCell ref="AQ32:AR32"/>
    <mergeCell ref="L33:M33"/>
    <mergeCell ref="X34:Y34"/>
    <mergeCell ref="AQ34:AR34"/>
    <mergeCell ref="D31:N32"/>
    <mergeCell ref="AQ28:AR28"/>
    <mergeCell ref="L29:M29"/>
    <mergeCell ref="X30:Y30"/>
    <mergeCell ref="AQ30:AR30"/>
    <mergeCell ref="D27:N28"/>
    <mergeCell ref="AQ40:AR40"/>
    <mergeCell ref="L41:M41"/>
    <mergeCell ref="X42:Y42"/>
    <mergeCell ref="AQ42:AR42"/>
    <mergeCell ref="D39:N40"/>
    <mergeCell ref="AQ36:AR36"/>
    <mergeCell ref="L37:M37"/>
    <mergeCell ref="X38:Y38"/>
    <mergeCell ref="AQ38:AR38"/>
    <mergeCell ref="D35:N36"/>
    <mergeCell ref="AQ48:AR48"/>
    <mergeCell ref="L49:M49"/>
    <mergeCell ref="X50:Y50"/>
    <mergeCell ref="AQ50:AR50"/>
    <mergeCell ref="D47:N48"/>
    <mergeCell ref="AQ44:AR44"/>
    <mergeCell ref="L45:M45"/>
    <mergeCell ref="X46:Y46"/>
    <mergeCell ref="AQ46:AR46"/>
    <mergeCell ref="D43:N44"/>
    <mergeCell ref="AQ56:AR56"/>
    <mergeCell ref="L57:M57"/>
    <mergeCell ref="X58:Y58"/>
    <mergeCell ref="AQ58:AR58"/>
    <mergeCell ref="D55:N56"/>
    <mergeCell ref="AQ52:AR52"/>
    <mergeCell ref="L53:M53"/>
    <mergeCell ref="X54:Y54"/>
    <mergeCell ref="AQ54:AR54"/>
    <mergeCell ref="D51:N52"/>
    <mergeCell ref="AQ64:AR64"/>
    <mergeCell ref="L65:M65"/>
    <mergeCell ref="X66:Y66"/>
    <mergeCell ref="AQ66:AR66"/>
    <mergeCell ref="D63:N64"/>
    <mergeCell ref="AQ60:AR60"/>
    <mergeCell ref="L61:M61"/>
    <mergeCell ref="X62:Y62"/>
    <mergeCell ref="AQ62:AR62"/>
    <mergeCell ref="D59:N60"/>
    <mergeCell ref="AQ72:AR72"/>
    <mergeCell ref="L73:M73"/>
    <mergeCell ref="X74:Y74"/>
    <mergeCell ref="AQ74:AR74"/>
    <mergeCell ref="D71:N72"/>
    <mergeCell ref="AQ68:AR68"/>
    <mergeCell ref="L69:M69"/>
    <mergeCell ref="X70:Y70"/>
    <mergeCell ref="AQ70:AR70"/>
    <mergeCell ref="D67:N68"/>
    <mergeCell ref="AQ80:AR80"/>
    <mergeCell ref="L81:M81"/>
    <mergeCell ref="X82:Y82"/>
    <mergeCell ref="AQ82:AR82"/>
    <mergeCell ref="D79:N80"/>
    <mergeCell ref="AQ76:AR76"/>
    <mergeCell ref="L77:M77"/>
    <mergeCell ref="X78:Y78"/>
    <mergeCell ref="AQ78:AR78"/>
    <mergeCell ref="D75:N76"/>
    <mergeCell ref="AQ88:AR88"/>
    <mergeCell ref="L89:M89"/>
    <mergeCell ref="X90:Y90"/>
    <mergeCell ref="AQ90:AR90"/>
    <mergeCell ref="D87:N88"/>
    <mergeCell ref="AQ84:AR84"/>
    <mergeCell ref="L85:M85"/>
    <mergeCell ref="X86:Y86"/>
    <mergeCell ref="AQ86:AR86"/>
    <mergeCell ref="D83:N8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9" orientation="portrait" r:id="rId1"/>
  <headerFooter alignWithMargins="0">
    <oddHeader>&amp;R&amp;9居宅介護</oddHeader>
    <oddFooter>&amp;C&amp;14&amp;P</oddFooter>
  </headerFooter>
  <rowBreaks count="1" manualBreakCount="1">
    <brk id="92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183</v>
      </c>
    </row>
    <row r="5" spans="1:47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2"/>
      <c r="V5" s="32"/>
      <c r="W5" s="32"/>
      <c r="X5" s="117" t="s">
        <v>800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1911</v>
      </c>
      <c r="C7" s="9" t="s">
        <v>594</v>
      </c>
      <c r="D7" s="160" t="s">
        <v>227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88</v>
      </c>
      <c r="AT7" s="69" t="s">
        <v>97</v>
      </c>
    </row>
    <row r="8" spans="1:47" s="20" customFormat="1" ht="17.100000000000001" customHeight="1" x14ac:dyDescent="0.15">
      <c r="A8" s="7">
        <v>11</v>
      </c>
      <c r="B8" s="8">
        <v>1912</v>
      </c>
      <c r="C8" s="9" t="s">
        <v>330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719</v>
      </c>
      <c r="AN8" s="158">
        <v>1</v>
      </c>
      <c r="AO8" s="159"/>
      <c r="AP8" s="74"/>
      <c r="AQ8" s="37"/>
      <c r="AR8" s="68"/>
      <c r="AS8" s="19">
        <f>ROUND(ROUND(L9*AN8,0)*(1+AQ15),0)</f>
        <v>88</v>
      </c>
      <c r="AT8" s="41"/>
    </row>
    <row r="9" spans="1:47" s="20" customFormat="1" ht="17.100000000000001" customHeight="1" x14ac:dyDescent="0.15">
      <c r="A9" s="7">
        <v>11</v>
      </c>
      <c r="B9" s="8">
        <v>1913</v>
      </c>
      <c r="C9" s="9" t="s">
        <v>331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61</v>
      </c>
      <c r="AT9" s="41"/>
    </row>
    <row r="10" spans="1:47" s="20" customFormat="1" ht="17.100000000000001" customHeight="1" x14ac:dyDescent="0.15">
      <c r="A10" s="7">
        <v>11</v>
      </c>
      <c r="B10" s="8">
        <v>1914</v>
      </c>
      <c r="C10" s="9" t="s">
        <v>332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166</v>
      </c>
      <c r="Q10" s="131"/>
      <c r="R10" s="131"/>
      <c r="S10" s="131"/>
      <c r="T10" s="131"/>
      <c r="U10" s="131"/>
      <c r="V10" s="70"/>
      <c r="W10" s="25" t="s">
        <v>720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719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61</v>
      </c>
      <c r="AT10" s="41"/>
    </row>
    <row r="11" spans="1:47" s="20" customFormat="1" ht="17.100000000000001" customHeight="1" x14ac:dyDescent="0.15">
      <c r="A11" s="7">
        <v>11</v>
      </c>
      <c r="B11" s="8">
        <v>1915</v>
      </c>
      <c r="C11" s="9" t="s">
        <v>333</v>
      </c>
      <c r="D11" s="160" t="s">
        <v>651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802</v>
      </c>
      <c r="AQ11" s="174"/>
      <c r="AR11" s="175"/>
      <c r="AS11" s="19">
        <f>ROUND(L13*(1+AQ15),0)</f>
        <v>175</v>
      </c>
      <c r="AT11" s="41"/>
    </row>
    <row r="12" spans="1:47" s="20" customFormat="1" ht="17.100000000000001" customHeight="1" x14ac:dyDescent="0.15">
      <c r="A12" s="7">
        <v>11</v>
      </c>
      <c r="B12" s="8">
        <v>1916</v>
      </c>
      <c r="C12" s="9" t="s">
        <v>334</v>
      </c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719</v>
      </c>
      <c r="AN12" s="158">
        <v>1</v>
      </c>
      <c r="AO12" s="159"/>
      <c r="AP12" s="173"/>
      <c r="AQ12" s="174"/>
      <c r="AR12" s="175"/>
      <c r="AS12" s="19">
        <f>ROUND(ROUND(L13*AN12,0)*(1+AQ15),0)</f>
        <v>175</v>
      </c>
      <c r="AT12" s="41"/>
    </row>
    <row r="13" spans="1:47" s="20" customFormat="1" ht="17.100000000000001" customHeight="1" x14ac:dyDescent="0.15">
      <c r="A13" s="7">
        <v>11</v>
      </c>
      <c r="B13" s="8">
        <v>1917</v>
      </c>
      <c r="C13" s="9" t="s">
        <v>335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123</v>
      </c>
      <c r="AT13" s="41"/>
    </row>
    <row r="14" spans="1:47" s="20" customFormat="1" ht="17.100000000000001" customHeight="1" x14ac:dyDescent="0.15">
      <c r="A14" s="7">
        <v>11</v>
      </c>
      <c r="B14" s="8">
        <v>1918</v>
      </c>
      <c r="C14" s="9" t="s">
        <v>336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166</v>
      </c>
      <c r="Q14" s="131"/>
      <c r="R14" s="131"/>
      <c r="S14" s="131"/>
      <c r="T14" s="131"/>
      <c r="U14" s="131"/>
      <c r="V14" s="70"/>
      <c r="W14" s="25" t="s">
        <v>720</v>
      </c>
      <c r="X14" s="158">
        <v>0.7</v>
      </c>
      <c r="Y14" s="159"/>
      <c r="Z14" s="60" t="s">
        <v>796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719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123</v>
      </c>
      <c r="AT14" s="41"/>
    </row>
    <row r="15" spans="1:47" s="20" customFormat="1" ht="17.100000000000001" customHeight="1" x14ac:dyDescent="0.15">
      <c r="A15" s="7">
        <v>11</v>
      </c>
      <c r="B15" s="8">
        <v>1919</v>
      </c>
      <c r="C15" s="9" t="s">
        <v>590</v>
      </c>
      <c r="D15" s="164" t="s">
        <v>652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733</v>
      </c>
      <c r="AQ15" s="171">
        <v>0.25</v>
      </c>
      <c r="AR15" s="172"/>
      <c r="AS15" s="19">
        <f>ROUND(L17*(1+AQ15),0)</f>
        <v>263</v>
      </c>
      <c r="AT15" s="41"/>
    </row>
    <row r="16" spans="1:47" s="20" customFormat="1" ht="17.100000000000001" customHeight="1" x14ac:dyDescent="0.15">
      <c r="A16" s="7">
        <v>11</v>
      </c>
      <c r="B16" s="8">
        <v>1920</v>
      </c>
      <c r="C16" s="9" t="s">
        <v>591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719</v>
      </c>
      <c r="AN16" s="158">
        <v>1</v>
      </c>
      <c r="AO16" s="159"/>
      <c r="AR16" s="90" t="s">
        <v>797</v>
      </c>
      <c r="AS16" s="19">
        <f>ROUND(ROUND(L17*AN16,0)*(1+AQ15),0)</f>
        <v>263</v>
      </c>
      <c r="AT16" s="41"/>
    </row>
    <row r="17" spans="1:47" s="20" customFormat="1" ht="17.100000000000001" customHeight="1" x14ac:dyDescent="0.15">
      <c r="A17" s="7">
        <v>11</v>
      </c>
      <c r="B17" s="8">
        <v>1921</v>
      </c>
      <c r="C17" s="9" t="s">
        <v>592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184</v>
      </c>
      <c r="AT17" s="41"/>
    </row>
    <row r="18" spans="1:47" s="20" customFormat="1" ht="17.100000000000001" customHeight="1" x14ac:dyDescent="0.15">
      <c r="A18" s="7">
        <v>11</v>
      </c>
      <c r="B18" s="8">
        <v>1922</v>
      </c>
      <c r="C18" s="9" t="s">
        <v>593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166</v>
      </c>
      <c r="Q18" s="131"/>
      <c r="R18" s="131"/>
      <c r="S18" s="131"/>
      <c r="T18" s="131"/>
      <c r="U18" s="131"/>
      <c r="V18" s="70"/>
      <c r="W18" s="25" t="s">
        <v>720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719</v>
      </c>
      <c r="AN18" s="158">
        <v>1</v>
      </c>
      <c r="AO18" s="159"/>
      <c r="AS18" s="26">
        <f>ROUND(ROUND(ROUND(L17*X18,0)*AN18,0)*(1+AQ15),0)</f>
        <v>184</v>
      </c>
      <c r="AT18" s="41"/>
    </row>
    <row r="19" spans="1:47" s="20" customFormat="1" ht="17.100000000000001" customHeight="1" x14ac:dyDescent="0.15">
      <c r="A19" s="7">
        <v>11</v>
      </c>
      <c r="B19" s="8">
        <v>1923</v>
      </c>
      <c r="C19" s="9" t="s">
        <v>1190</v>
      </c>
      <c r="D19" s="164" t="s">
        <v>653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350</v>
      </c>
      <c r="AT19" s="41"/>
    </row>
    <row r="20" spans="1:47" s="20" customFormat="1" ht="17.100000000000001" customHeight="1" x14ac:dyDescent="0.15">
      <c r="A20" s="7">
        <v>11</v>
      </c>
      <c r="B20" s="8">
        <v>1924</v>
      </c>
      <c r="C20" s="9" t="s">
        <v>711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719</v>
      </c>
      <c r="AN20" s="158">
        <v>1</v>
      </c>
      <c r="AO20" s="159"/>
      <c r="AS20" s="19">
        <f>ROUND(ROUND(L21*AN20,0)*(1+AQ15),0)</f>
        <v>350</v>
      </c>
      <c r="AT20" s="41"/>
    </row>
    <row r="21" spans="1:47" s="20" customFormat="1" ht="17.100000000000001" customHeight="1" x14ac:dyDescent="0.15">
      <c r="A21" s="7">
        <v>11</v>
      </c>
      <c r="B21" s="8">
        <v>1925</v>
      </c>
      <c r="C21" s="9" t="s">
        <v>712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245</v>
      </c>
      <c r="AT21" s="41"/>
    </row>
    <row r="22" spans="1:47" s="20" customFormat="1" ht="17.100000000000001" customHeight="1" x14ac:dyDescent="0.15">
      <c r="A22" s="7">
        <v>11</v>
      </c>
      <c r="B22" s="8">
        <v>1926</v>
      </c>
      <c r="C22" s="9" t="s">
        <v>713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166</v>
      </c>
      <c r="Q22" s="131"/>
      <c r="R22" s="131"/>
      <c r="S22" s="131"/>
      <c r="T22" s="131"/>
      <c r="U22" s="131"/>
      <c r="V22" s="70"/>
      <c r="W22" s="25" t="s">
        <v>720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719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245</v>
      </c>
      <c r="AT22" s="41"/>
    </row>
    <row r="23" spans="1:47" s="20" customFormat="1" ht="17.100000000000001" customHeight="1" x14ac:dyDescent="0.15">
      <c r="A23" s="7">
        <v>11</v>
      </c>
      <c r="B23" s="8">
        <v>1927</v>
      </c>
      <c r="C23" s="9" t="s">
        <v>1194</v>
      </c>
      <c r="D23" s="164" t="s">
        <v>654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438</v>
      </c>
      <c r="AT23" s="41"/>
    </row>
    <row r="24" spans="1:47" s="20" customFormat="1" ht="17.100000000000001" customHeight="1" x14ac:dyDescent="0.15">
      <c r="A24" s="7">
        <v>11</v>
      </c>
      <c r="B24" s="8">
        <v>1928</v>
      </c>
      <c r="C24" s="9" t="s">
        <v>1191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719</v>
      </c>
      <c r="AN24" s="158">
        <v>1</v>
      </c>
      <c r="AO24" s="159"/>
      <c r="AP24" s="74"/>
      <c r="AQ24" s="37"/>
      <c r="AR24" s="68"/>
      <c r="AS24" s="19">
        <f>ROUND(ROUND(L25*AN24,0)*(1+AQ15),0)</f>
        <v>438</v>
      </c>
      <c r="AT24" s="41"/>
    </row>
    <row r="25" spans="1:47" s="20" customFormat="1" ht="17.100000000000001" customHeight="1" x14ac:dyDescent="0.15">
      <c r="A25" s="7">
        <v>11</v>
      </c>
      <c r="B25" s="8">
        <v>1929</v>
      </c>
      <c r="C25" s="9" t="s">
        <v>1192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306</v>
      </c>
      <c r="AT25" s="41"/>
    </row>
    <row r="26" spans="1:47" s="20" customFormat="1" ht="17.100000000000001" customHeight="1" x14ac:dyDescent="0.15">
      <c r="A26" s="7">
        <v>11</v>
      </c>
      <c r="B26" s="8">
        <v>1930</v>
      </c>
      <c r="C26" s="9" t="s">
        <v>1193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166</v>
      </c>
      <c r="Q26" s="131"/>
      <c r="R26" s="131"/>
      <c r="S26" s="131"/>
      <c r="T26" s="131"/>
      <c r="U26" s="131"/>
      <c r="V26" s="70"/>
      <c r="W26" s="25" t="s">
        <v>720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719</v>
      </c>
      <c r="AN26" s="158">
        <v>1</v>
      </c>
      <c r="AO26" s="159"/>
      <c r="AP26" s="84"/>
      <c r="AQ26" s="81"/>
      <c r="AR26" s="82"/>
      <c r="AS26" s="26">
        <f>ROUND(ROUND(ROUND(L25*X26,0)*AN26,0)*(1+AQ15),0)</f>
        <v>306</v>
      </c>
      <c r="AT26" s="58"/>
    </row>
    <row r="27" spans="1:47" ht="17.100000000000001" customHeight="1" x14ac:dyDescent="0.15">
      <c r="A27" s="1"/>
    </row>
    <row r="28" spans="1:47" ht="17.100000000000001" customHeight="1" x14ac:dyDescent="0.15">
      <c r="A28" s="1"/>
    </row>
    <row r="29" spans="1:47" ht="17.100000000000001" customHeight="1" x14ac:dyDescent="0.15">
      <c r="A29" s="1"/>
      <c r="B29" s="1" t="s">
        <v>187</v>
      </c>
    </row>
    <row r="30" spans="1:47" s="20" customFormat="1" ht="17.100000000000001" customHeight="1" x14ac:dyDescent="0.15">
      <c r="A30" s="2" t="s">
        <v>732</v>
      </c>
      <c r="B30" s="30"/>
      <c r="C30" s="12" t="s">
        <v>724</v>
      </c>
      <c r="D30" s="31"/>
      <c r="E30" s="32"/>
      <c r="F30" s="32"/>
      <c r="G30" s="32"/>
      <c r="H30" s="32"/>
      <c r="I30" s="32"/>
      <c r="J30" s="32"/>
      <c r="K30" s="17"/>
      <c r="L30" s="17"/>
      <c r="M30" s="17"/>
      <c r="N30" s="17"/>
      <c r="O30" s="17"/>
      <c r="P30" s="17"/>
      <c r="Q30" s="32"/>
      <c r="R30" s="32"/>
      <c r="S30" s="32"/>
      <c r="T30" s="13"/>
      <c r="U30" s="32"/>
      <c r="V30" s="32"/>
      <c r="W30" s="32"/>
      <c r="X30" s="117" t="s">
        <v>800</v>
      </c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" t="s">
        <v>725</v>
      </c>
      <c r="AT30" s="3" t="s">
        <v>726</v>
      </c>
      <c r="AU30" s="34"/>
    </row>
    <row r="31" spans="1:47" s="20" customFormat="1" ht="17.100000000000001" customHeight="1" x14ac:dyDescent="0.15">
      <c r="A31" s="4" t="s">
        <v>727</v>
      </c>
      <c r="B31" s="5" t="s">
        <v>728</v>
      </c>
      <c r="C31" s="24"/>
      <c r="D31" s="35"/>
      <c r="E31" s="38"/>
      <c r="F31" s="38"/>
      <c r="G31" s="38"/>
      <c r="H31" s="38"/>
      <c r="I31" s="38"/>
      <c r="J31" s="38"/>
      <c r="K31" s="23"/>
      <c r="L31" s="23"/>
      <c r="M31" s="23"/>
      <c r="N31" s="23"/>
      <c r="O31" s="23"/>
      <c r="P31" s="23"/>
      <c r="Q31" s="38"/>
      <c r="R31" s="38"/>
      <c r="S31" s="38"/>
      <c r="T31" s="38"/>
      <c r="U31" s="39"/>
      <c r="V31" s="39"/>
      <c r="W31" s="38"/>
      <c r="X31" s="39"/>
      <c r="Y31" s="39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6" t="s">
        <v>729</v>
      </c>
      <c r="AT31" s="6" t="s">
        <v>730</v>
      </c>
      <c r="AU31" s="34"/>
    </row>
    <row r="32" spans="1:47" s="20" customFormat="1" ht="17.100000000000001" customHeight="1" x14ac:dyDescent="0.15">
      <c r="A32" s="7">
        <v>11</v>
      </c>
      <c r="B32" s="8">
        <v>1931</v>
      </c>
      <c r="C32" s="9" t="s">
        <v>266</v>
      </c>
      <c r="D32" s="160" t="s">
        <v>228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98"/>
      <c r="P32" s="17"/>
      <c r="Q32" s="17"/>
      <c r="R32" s="17"/>
      <c r="S32" s="17"/>
      <c r="T32" s="40"/>
      <c r="U32" s="40"/>
      <c r="V32" s="32"/>
      <c r="W32" s="17"/>
      <c r="X32" s="64"/>
      <c r="Y32" s="65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6"/>
      <c r="AN32" s="56"/>
      <c r="AO32" s="57"/>
      <c r="AP32" s="73"/>
      <c r="AQ32" s="66"/>
      <c r="AR32" s="72"/>
      <c r="AS32" s="19">
        <f>ROUND(L34*(1+AQ40),0)</f>
        <v>88</v>
      </c>
      <c r="AT32" s="69" t="s">
        <v>354</v>
      </c>
    </row>
    <row r="33" spans="1:46" s="20" customFormat="1" ht="17.100000000000001" customHeight="1" x14ac:dyDescent="0.15">
      <c r="A33" s="7">
        <v>11</v>
      </c>
      <c r="B33" s="8">
        <v>1932</v>
      </c>
      <c r="C33" s="9" t="s">
        <v>267</v>
      </c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99"/>
      <c r="P33" s="22"/>
      <c r="Q33" s="23"/>
      <c r="R33" s="23"/>
      <c r="S33" s="23"/>
      <c r="T33" s="43"/>
      <c r="U33" s="43"/>
      <c r="V33" s="38"/>
      <c r="W33" s="38"/>
      <c r="X33" s="38"/>
      <c r="Y33" s="83"/>
      <c r="Z33" s="60" t="s">
        <v>796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 t="s">
        <v>719</v>
      </c>
      <c r="AN33" s="158">
        <v>1</v>
      </c>
      <c r="AO33" s="159"/>
      <c r="AP33" s="74"/>
      <c r="AQ33" s="37"/>
      <c r="AR33" s="68"/>
      <c r="AS33" s="19">
        <f>ROUND(ROUND(L34*AN33,0)*(1+AQ40),0)</f>
        <v>88</v>
      </c>
      <c r="AT33" s="41"/>
    </row>
    <row r="34" spans="1:46" s="20" customFormat="1" ht="17.100000000000001" customHeight="1" x14ac:dyDescent="0.15">
      <c r="A34" s="7">
        <v>11</v>
      </c>
      <c r="B34" s="8">
        <v>1933</v>
      </c>
      <c r="C34" s="9" t="s">
        <v>595</v>
      </c>
      <c r="D34" s="75"/>
      <c r="E34" s="76"/>
      <c r="F34" s="76"/>
      <c r="G34" s="79"/>
      <c r="L34" s="157">
        <v>70</v>
      </c>
      <c r="M34" s="157"/>
      <c r="N34" s="15" t="s">
        <v>731</v>
      </c>
      <c r="O34" s="21"/>
      <c r="P34" s="128" t="s">
        <v>165</v>
      </c>
      <c r="Q34" s="129"/>
      <c r="R34" s="129"/>
      <c r="S34" s="129"/>
      <c r="T34" s="129"/>
      <c r="U34" s="129"/>
      <c r="V34" s="45"/>
      <c r="W34" s="15"/>
      <c r="X34" s="27"/>
      <c r="Y34" s="6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6"/>
      <c r="AN34" s="56"/>
      <c r="AO34" s="57"/>
      <c r="AP34" s="59"/>
      <c r="AQ34" s="54"/>
      <c r="AR34" s="55"/>
      <c r="AS34" s="19">
        <f>ROUND(ROUND(L34*X35,0)*(1+AQ40),0)</f>
        <v>61</v>
      </c>
      <c r="AT34" s="41"/>
    </row>
    <row r="35" spans="1:46" s="20" customFormat="1" ht="17.100000000000001" customHeight="1" x14ac:dyDescent="0.15">
      <c r="A35" s="7">
        <v>11</v>
      </c>
      <c r="B35" s="8">
        <v>1934</v>
      </c>
      <c r="C35" s="9" t="s">
        <v>596</v>
      </c>
      <c r="D35" s="77"/>
      <c r="E35" s="78"/>
      <c r="F35" s="78"/>
      <c r="G35" s="80"/>
      <c r="H35" s="80"/>
      <c r="I35" s="80"/>
      <c r="J35" s="38"/>
      <c r="K35" s="38"/>
      <c r="L35" s="23"/>
      <c r="M35" s="23"/>
      <c r="N35" s="23"/>
      <c r="O35" s="24"/>
      <c r="P35" s="130" t="s">
        <v>166</v>
      </c>
      <c r="Q35" s="131"/>
      <c r="R35" s="131"/>
      <c r="S35" s="131"/>
      <c r="T35" s="131"/>
      <c r="U35" s="131"/>
      <c r="V35" s="70"/>
      <c r="W35" s="25" t="s">
        <v>720</v>
      </c>
      <c r="X35" s="158">
        <v>0.7</v>
      </c>
      <c r="Y35" s="159"/>
      <c r="Z35" s="60" t="s">
        <v>796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 t="s">
        <v>719</v>
      </c>
      <c r="AN35" s="158">
        <v>1</v>
      </c>
      <c r="AO35" s="159"/>
      <c r="AP35" s="74"/>
      <c r="AQ35" s="37"/>
      <c r="AR35" s="68"/>
      <c r="AS35" s="26">
        <f>ROUND(ROUND(ROUND(L34*X35,0)*AN35,0)*(1+AQ40),0)</f>
        <v>61</v>
      </c>
      <c r="AT35" s="41"/>
    </row>
    <row r="36" spans="1:46" s="20" customFormat="1" ht="17.100000000000001" customHeight="1" x14ac:dyDescent="0.15">
      <c r="A36" s="7">
        <v>11</v>
      </c>
      <c r="B36" s="8">
        <v>1935</v>
      </c>
      <c r="C36" s="9" t="s">
        <v>597</v>
      </c>
      <c r="D36" s="160" t="s">
        <v>1273</v>
      </c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"/>
      <c r="P36" s="17"/>
      <c r="Q36" s="17"/>
      <c r="R36" s="17"/>
      <c r="S36" s="17"/>
      <c r="T36" s="40"/>
      <c r="U36" s="40"/>
      <c r="V36" s="32"/>
      <c r="W36" s="17"/>
      <c r="X36" s="64"/>
      <c r="Y36" s="6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36"/>
      <c r="AN36" s="56"/>
      <c r="AO36" s="57"/>
      <c r="AP36" s="173" t="s">
        <v>801</v>
      </c>
      <c r="AQ36" s="174"/>
      <c r="AR36" s="175"/>
      <c r="AS36" s="19">
        <f>ROUND(L38*(1+AQ40),0)</f>
        <v>175</v>
      </c>
      <c r="AT36" s="41"/>
    </row>
    <row r="37" spans="1:46" s="20" customFormat="1" ht="17.100000000000001" customHeight="1" x14ac:dyDescent="0.15">
      <c r="A37" s="7">
        <v>11</v>
      </c>
      <c r="B37" s="8">
        <v>1936</v>
      </c>
      <c r="C37" s="9" t="s">
        <v>259</v>
      </c>
      <c r="D37" s="162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51"/>
      <c r="P37" s="22"/>
      <c r="Q37" s="23"/>
      <c r="R37" s="23"/>
      <c r="S37" s="23"/>
      <c r="T37" s="43"/>
      <c r="U37" s="43"/>
      <c r="V37" s="38"/>
      <c r="W37" s="38"/>
      <c r="X37" s="38"/>
      <c r="Y37" s="83"/>
      <c r="Z37" s="60" t="s">
        <v>796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5" t="s">
        <v>719</v>
      </c>
      <c r="AN37" s="158">
        <v>1</v>
      </c>
      <c r="AO37" s="159"/>
      <c r="AP37" s="173"/>
      <c r="AQ37" s="174"/>
      <c r="AR37" s="175"/>
      <c r="AS37" s="19">
        <f>ROUND(ROUND(L38*AN37,0)*(1+AQ40),0)</f>
        <v>175</v>
      </c>
      <c r="AT37" s="41"/>
    </row>
    <row r="38" spans="1:46" s="20" customFormat="1" ht="17.100000000000001" customHeight="1" x14ac:dyDescent="0.15">
      <c r="A38" s="7">
        <v>11</v>
      </c>
      <c r="B38" s="8">
        <v>1937</v>
      </c>
      <c r="C38" s="9" t="s">
        <v>260</v>
      </c>
      <c r="D38" s="75"/>
      <c r="E38" s="76"/>
      <c r="F38" s="76"/>
      <c r="G38" s="79"/>
      <c r="L38" s="157">
        <v>140</v>
      </c>
      <c r="M38" s="157"/>
      <c r="N38" s="15" t="s">
        <v>731</v>
      </c>
      <c r="O38" s="21"/>
      <c r="P38" s="128" t="s">
        <v>165</v>
      </c>
      <c r="Q38" s="129"/>
      <c r="R38" s="129"/>
      <c r="S38" s="129"/>
      <c r="T38" s="129"/>
      <c r="U38" s="129"/>
      <c r="V38" s="45"/>
      <c r="W38" s="15"/>
      <c r="X38" s="27"/>
      <c r="Y38" s="6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36"/>
      <c r="AN38" s="56"/>
      <c r="AO38" s="57"/>
      <c r="AP38" s="173"/>
      <c r="AQ38" s="174"/>
      <c r="AR38" s="175"/>
      <c r="AS38" s="19">
        <f>ROUND(ROUND(L38*X39,0)*(1+AQ40),0)</f>
        <v>123</v>
      </c>
      <c r="AT38" s="41"/>
    </row>
    <row r="39" spans="1:46" s="20" customFormat="1" ht="17.100000000000001" customHeight="1" x14ac:dyDescent="0.15">
      <c r="A39" s="7">
        <v>11</v>
      </c>
      <c r="B39" s="8">
        <v>1938</v>
      </c>
      <c r="C39" s="9" t="s">
        <v>261</v>
      </c>
      <c r="D39" s="77"/>
      <c r="E39" s="78"/>
      <c r="F39" s="78"/>
      <c r="G39" s="80"/>
      <c r="H39" s="80"/>
      <c r="I39" s="80"/>
      <c r="J39" s="38"/>
      <c r="K39" s="38"/>
      <c r="L39" s="23"/>
      <c r="M39" s="23"/>
      <c r="N39" s="23"/>
      <c r="O39" s="24"/>
      <c r="P39" s="130" t="s">
        <v>166</v>
      </c>
      <c r="Q39" s="131"/>
      <c r="R39" s="131"/>
      <c r="S39" s="131"/>
      <c r="T39" s="131"/>
      <c r="U39" s="131"/>
      <c r="V39" s="70"/>
      <c r="W39" s="25" t="s">
        <v>720</v>
      </c>
      <c r="X39" s="158">
        <v>0.7</v>
      </c>
      <c r="Y39" s="159"/>
      <c r="Z39" s="60" t="s">
        <v>796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5" t="s">
        <v>719</v>
      </c>
      <c r="AN39" s="158">
        <v>1</v>
      </c>
      <c r="AO39" s="159"/>
      <c r="AP39" s="173"/>
      <c r="AQ39" s="174"/>
      <c r="AR39" s="175"/>
      <c r="AS39" s="26">
        <f>ROUND(ROUND(ROUND(L38*X39,0)*AN39,0)*(1+AQ40),0)</f>
        <v>123</v>
      </c>
      <c r="AT39" s="41"/>
    </row>
    <row r="40" spans="1:46" s="20" customFormat="1" ht="17.100000000000001" customHeight="1" x14ac:dyDescent="0.15">
      <c r="A40" s="7">
        <v>11</v>
      </c>
      <c r="B40" s="8">
        <v>1939</v>
      </c>
      <c r="C40" s="9" t="s">
        <v>262</v>
      </c>
      <c r="D40" s="164" t="s">
        <v>1274</v>
      </c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16"/>
      <c r="P40" s="17"/>
      <c r="Q40" s="17"/>
      <c r="R40" s="17"/>
      <c r="S40" s="17"/>
      <c r="T40" s="40"/>
      <c r="U40" s="40"/>
      <c r="V40" s="32"/>
      <c r="W40" s="17"/>
      <c r="X40" s="64"/>
      <c r="Y40" s="65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36"/>
      <c r="AN40" s="56"/>
      <c r="AO40" s="57"/>
      <c r="AP40" s="52" t="s">
        <v>733</v>
      </c>
      <c r="AQ40" s="171">
        <v>0.25</v>
      </c>
      <c r="AR40" s="172"/>
      <c r="AS40" s="19">
        <f>ROUND(L42*(1+AQ40),0)</f>
        <v>263</v>
      </c>
      <c r="AT40" s="41"/>
    </row>
    <row r="41" spans="1:46" s="20" customFormat="1" ht="17.100000000000001" customHeight="1" x14ac:dyDescent="0.15">
      <c r="A41" s="7">
        <v>11</v>
      </c>
      <c r="B41" s="8">
        <v>1940</v>
      </c>
      <c r="C41" s="9" t="s">
        <v>263</v>
      </c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51"/>
      <c r="P41" s="22"/>
      <c r="Q41" s="23"/>
      <c r="R41" s="23"/>
      <c r="S41" s="23"/>
      <c r="T41" s="43"/>
      <c r="U41" s="43"/>
      <c r="V41" s="38"/>
      <c r="W41" s="38"/>
      <c r="X41" s="38"/>
      <c r="Y41" s="83"/>
      <c r="Z41" s="60" t="s">
        <v>796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5" t="s">
        <v>719</v>
      </c>
      <c r="AN41" s="158">
        <v>1</v>
      </c>
      <c r="AO41" s="159"/>
      <c r="AR41" s="90" t="s">
        <v>797</v>
      </c>
      <c r="AS41" s="19">
        <f>ROUND(ROUND(L42*AN41,0)*(1+AQ40),0)</f>
        <v>263</v>
      </c>
      <c r="AT41" s="41"/>
    </row>
    <row r="42" spans="1:46" s="20" customFormat="1" ht="17.100000000000001" customHeight="1" x14ac:dyDescent="0.15">
      <c r="A42" s="7">
        <v>11</v>
      </c>
      <c r="B42" s="8">
        <v>1941</v>
      </c>
      <c r="C42" s="9" t="s">
        <v>264</v>
      </c>
      <c r="D42" s="75"/>
      <c r="E42" s="76"/>
      <c r="F42" s="76"/>
      <c r="G42" s="79"/>
      <c r="L42" s="157">
        <v>210</v>
      </c>
      <c r="M42" s="157"/>
      <c r="N42" s="15" t="s">
        <v>731</v>
      </c>
      <c r="O42" s="21"/>
      <c r="P42" s="128" t="s">
        <v>165</v>
      </c>
      <c r="Q42" s="129"/>
      <c r="R42" s="129"/>
      <c r="S42" s="129"/>
      <c r="T42" s="129"/>
      <c r="U42" s="129"/>
      <c r="V42" s="45"/>
      <c r="W42" s="15"/>
      <c r="X42" s="27"/>
      <c r="Y42" s="6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6"/>
      <c r="AN42" s="56"/>
      <c r="AO42" s="57"/>
      <c r="AS42" s="19">
        <f>ROUND(ROUND(L42*X43,0)*(1+AQ40),0)</f>
        <v>184</v>
      </c>
      <c r="AT42" s="41"/>
    </row>
    <row r="43" spans="1:46" s="20" customFormat="1" ht="17.100000000000001" customHeight="1" x14ac:dyDescent="0.15">
      <c r="A43" s="7">
        <v>11</v>
      </c>
      <c r="B43" s="8">
        <v>1942</v>
      </c>
      <c r="C43" s="9" t="s">
        <v>265</v>
      </c>
      <c r="D43" s="77"/>
      <c r="E43" s="78"/>
      <c r="F43" s="78"/>
      <c r="G43" s="80"/>
      <c r="H43" s="80"/>
      <c r="I43" s="80"/>
      <c r="J43" s="38"/>
      <c r="K43" s="38"/>
      <c r="L43" s="23"/>
      <c r="M43" s="23"/>
      <c r="N43" s="23"/>
      <c r="O43" s="24"/>
      <c r="P43" s="130" t="s">
        <v>166</v>
      </c>
      <c r="Q43" s="131"/>
      <c r="R43" s="131"/>
      <c r="S43" s="131"/>
      <c r="T43" s="131"/>
      <c r="U43" s="131"/>
      <c r="V43" s="70"/>
      <c r="W43" s="25" t="s">
        <v>720</v>
      </c>
      <c r="X43" s="158">
        <v>0.7</v>
      </c>
      <c r="Y43" s="159"/>
      <c r="Z43" s="60" t="s">
        <v>796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5" t="s">
        <v>719</v>
      </c>
      <c r="AN43" s="158">
        <v>1</v>
      </c>
      <c r="AO43" s="159"/>
      <c r="AS43" s="26">
        <f>ROUND(ROUND(ROUND(L42*X43,0)*AN43,0)*(1+AQ40),0)</f>
        <v>184</v>
      </c>
      <c r="AT43" s="41"/>
    </row>
    <row r="44" spans="1:46" s="20" customFormat="1" ht="17.100000000000001" customHeight="1" x14ac:dyDescent="0.15">
      <c r="A44" s="7">
        <v>11</v>
      </c>
      <c r="B44" s="8">
        <v>1943</v>
      </c>
      <c r="C44" s="9" t="s">
        <v>1198</v>
      </c>
      <c r="D44" s="164" t="s">
        <v>1275</v>
      </c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16"/>
      <c r="P44" s="17"/>
      <c r="Q44" s="17"/>
      <c r="R44" s="17"/>
      <c r="S44" s="17"/>
      <c r="T44" s="40"/>
      <c r="U44" s="40"/>
      <c r="V44" s="32"/>
      <c r="W44" s="17"/>
      <c r="X44" s="64"/>
      <c r="Y44" s="65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6"/>
      <c r="AN44" s="56"/>
      <c r="AO44" s="57"/>
      <c r="AR44" s="51"/>
      <c r="AS44" s="19">
        <f>ROUND(L46*(1+AQ40),0)</f>
        <v>350</v>
      </c>
      <c r="AT44" s="41"/>
    </row>
    <row r="45" spans="1:46" s="20" customFormat="1" ht="17.100000000000001" customHeight="1" x14ac:dyDescent="0.15">
      <c r="A45" s="7">
        <v>11</v>
      </c>
      <c r="B45" s="8">
        <v>1944</v>
      </c>
      <c r="C45" s="9" t="s">
        <v>1195</v>
      </c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51"/>
      <c r="P45" s="22"/>
      <c r="Q45" s="23"/>
      <c r="R45" s="23"/>
      <c r="S45" s="23"/>
      <c r="T45" s="43"/>
      <c r="U45" s="43"/>
      <c r="V45" s="38"/>
      <c r="W45" s="38"/>
      <c r="X45" s="38"/>
      <c r="Y45" s="83"/>
      <c r="Z45" s="60" t="s">
        <v>796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5" t="s">
        <v>719</v>
      </c>
      <c r="AN45" s="158">
        <v>1</v>
      </c>
      <c r="AO45" s="159"/>
      <c r="AS45" s="19">
        <f>ROUND(ROUND(L46*AN45,0)*(1+AQ40),0)</f>
        <v>350</v>
      </c>
      <c r="AT45" s="41"/>
    </row>
    <row r="46" spans="1:46" s="20" customFormat="1" ht="17.100000000000001" customHeight="1" x14ac:dyDescent="0.15">
      <c r="A46" s="7">
        <v>11</v>
      </c>
      <c r="B46" s="8">
        <v>1945</v>
      </c>
      <c r="C46" s="9" t="s">
        <v>1196</v>
      </c>
      <c r="D46" s="75"/>
      <c r="E46" s="76"/>
      <c r="F46" s="76"/>
      <c r="G46" s="79"/>
      <c r="L46" s="157">
        <v>280</v>
      </c>
      <c r="M46" s="157"/>
      <c r="N46" s="15" t="s">
        <v>731</v>
      </c>
      <c r="O46" s="21"/>
      <c r="P46" s="128" t="s">
        <v>165</v>
      </c>
      <c r="Q46" s="129"/>
      <c r="R46" s="129"/>
      <c r="S46" s="129"/>
      <c r="T46" s="129"/>
      <c r="U46" s="129"/>
      <c r="V46" s="45"/>
      <c r="W46" s="15"/>
      <c r="X46" s="27"/>
      <c r="Y46" s="67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36"/>
      <c r="AN46" s="56"/>
      <c r="AO46" s="57"/>
      <c r="AP46" s="59"/>
      <c r="AQ46" s="54"/>
      <c r="AR46" s="55"/>
      <c r="AS46" s="19">
        <f>ROUND(ROUND(L46*X47,0)*(1+AQ40),0)</f>
        <v>245</v>
      </c>
      <c r="AT46" s="41"/>
    </row>
    <row r="47" spans="1:46" s="20" customFormat="1" ht="17.100000000000001" customHeight="1" x14ac:dyDescent="0.15">
      <c r="A47" s="7">
        <v>11</v>
      </c>
      <c r="B47" s="8">
        <v>1946</v>
      </c>
      <c r="C47" s="9" t="s">
        <v>1197</v>
      </c>
      <c r="D47" s="77"/>
      <c r="E47" s="78"/>
      <c r="F47" s="78"/>
      <c r="G47" s="80"/>
      <c r="H47" s="80"/>
      <c r="I47" s="80"/>
      <c r="J47" s="38"/>
      <c r="K47" s="38"/>
      <c r="L47" s="23"/>
      <c r="M47" s="23"/>
      <c r="N47" s="23"/>
      <c r="O47" s="24"/>
      <c r="P47" s="130" t="s">
        <v>166</v>
      </c>
      <c r="Q47" s="131"/>
      <c r="R47" s="131"/>
      <c r="S47" s="131"/>
      <c r="T47" s="131"/>
      <c r="U47" s="131"/>
      <c r="V47" s="70"/>
      <c r="W47" s="25" t="s">
        <v>720</v>
      </c>
      <c r="X47" s="158">
        <v>0.7</v>
      </c>
      <c r="Y47" s="159"/>
      <c r="Z47" s="60" t="s">
        <v>796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 t="s">
        <v>719</v>
      </c>
      <c r="AN47" s="158">
        <v>1</v>
      </c>
      <c r="AO47" s="159"/>
      <c r="AP47" s="74"/>
      <c r="AQ47" s="37"/>
      <c r="AR47" s="68"/>
      <c r="AS47" s="26">
        <f>ROUND(ROUND(ROUND(L46*X47,0)*AN47,0)*(1+AQ40),0)</f>
        <v>245</v>
      </c>
      <c r="AT47" s="41"/>
    </row>
    <row r="48" spans="1:46" s="20" customFormat="1" ht="17.100000000000001" customHeight="1" x14ac:dyDescent="0.15">
      <c r="A48" s="7">
        <v>11</v>
      </c>
      <c r="B48" s="8">
        <v>1947</v>
      </c>
      <c r="C48" s="9" t="s">
        <v>1708</v>
      </c>
      <c r="D48" s="164" t="s">
        <v>1276</v>
      </c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16"/>
      <c r="P48" s="17"/>
      <c r="Q48" s="17"/>
      <c r="R48" s="17"/>
      <c r="S48" s="17"/>
      <c r="T48" s="40"/>
      <c r="U48" s="40"/>
      <c r="V48" s="32"/>
      <c r="W48" s="17"/>
      <c r="X48" s="64"/>
      <c r="Y48" s="65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36"/>
      <c r="AN48" s="56"/>
      <c r="AO48" s="57"/>
      <c r="AP48" s="59"/>
      <c r="AQ48" s="54"/>
      <c r="AR48" s="55"/>
      <c r="AS48" s="19">
        <f>ROUND(L50*(1+AQ40),0)</f>
        <v>438</v>
      </c>
      <c r="AT48" s="41"/>
    </row>
    <row r="49" spans="1:46" s="20" customFormat="1" ht="17.100000000000001" customHeight="1" x14ac:dyDescent="0.15">
      <c r="A49" s="7">
        <v>11</v>
      </c>
      <c r="B49" s="8">
        <v>1948</v>
      </c>
      <c r="C49" s="9" t="s">
        <v>1199</v>
      </c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51"/>
      <c r="P49" s="22"/>
      <c r="Q49" s="23"/>
      <c r="R49" s="23"/>
      <c r="S49" s="23"/>
      <c r="T49" s="43"/>
      <c r="U49" s="43"/>
      <c r="V49" s="38"/>
      <c r="W49" s="38"/>
      <c r="X49" s="38"/>
      <c r="Y49" s="83"/>
      <c r="Z49" s="60" t="s">
        <v>796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5" t="s">
        <v>719</v>
      </c>
      <c r="AN49" s="158">
        <v>1</v>
      </c>
      <c r="AO49" s="159"/>
      <c r="AP49" s="74"/>
      <c r="AQ49" s="37"/>
      <c r="AR49" s="68"/>
      <c r="AS49" s="19">
        <f>ROUND(ROUND(L50*AN49,0)*(1+AQ40),0)</f>
        <v>438</v>
      </c>
      <c r="AT49" s="41"/>
    </row>
    <row r="50" spans="1:46" s="20" customFormat="1" ht="17.100000000000001" customHeight="1" x14ac:dyDescent="0.15">
      <c r="A50" s="7">
        <v>11</v>
      </c>
      <c r="B50" s="8">
        <v>1949</v>
      </c>
      <c r="C50" s="9" t="s">
        <v>1200</v>
      </c>
      <c r="D50" s="75"/>
      <c r="E50" s="76"/>
      <c r="F50" s="76"/>
      <c r="G50" s="79"/>
      <c r="L50" s="157">
        <v>350</v>
      </c>
      <c r="M50" s="157"/>
      <c r="N50" s="15" t="s">
        <v>731</v>
      </c>
      <c r="O50" s="21"/>
      <c r="P50" s="128" t="s">
        <v>165</v>
      </c>
      <c r="Q50" s="129"/>
      <c r="R50" s="129"/>
      <c r="S50" s="129"/>
      <c r="T50" s="129"/>
      <c r="U50" s="129"/>
      <c r="V50" s="45"/>
      <c r="W50" s="15"/>
      <c r="X50" s="27"/>
      <c r="Y50" s="67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36"/>
      <c r="AN50" s="56"/>
      <c r="AO50" s="57"/>
      <c r="AP50" s="59"/>
      <c r="AQ50" s="54"/>
      <c r="AR50" s="55"/>
      <c r="AS50" s="19">
        <f>ROUND(ROUND(L50*X51,0)*(1+AQ40),0)</f>
        <v>306</v>
      </c>
      <c r="AT50" s="41"/>
    </row>
    <row r="51" spans="1:46" s="20" customFormat="1" ht="17.100000000000001" customHeight="1" x14ac:dyDescent="0.15">
      <c r="A51" s="7">
        <v>11</v>
      </c>
      <c r="B51" s="8">
        <v>1950</v>
      </c>
      <c r="C51" s="9" t="s">
        <v>1201</v>
      </c>
      <c r="D51" s="77"/>
      <c r="E51" s="78"/>
      <c r="F51" s="78"/>
      <c r="G51" s="80"/>
      <c r="H51" s="80"/>
      <c r="I51" s="80"/>
      <c r="J51" s="38"/>
      <c r="K51" s="38"/>
      <c r="L51" s="23"/>
      <c r="M51" s="23"/>
      <c r="N51" s="23"/>
      <c r="O51" s="24"/>
      <c r="P51" s="130" t="s">
        <v>166</v>
      </c>
      <c r="Q51" s="131"/>
      <c r="R51" s="131"/>
      <c r="S51" s="131"/>
      <c r="T51" s="131"/>
      <c r="U51" s="131"/>
      <c r="V51" s="70"/>
      <c r="W51" s="25" t="s">
        <v>720</v>
      </c>
      <c r="X51" s="158">
        <v>0.7</v>
      </c>
      <c r="Y51" s="159"/>
      <c r="Z51" s="60" t="s">
        <v>796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5" t="s">
        <v>719</v>
      </c>
      <c r="AN51" s="158">
        <v>1</v>
      </c>
      <c r="AO51" s="158"/>
      <c r="AP51" s="74"/>
      <c r="AQ51" s="37"/>
      <c r="AR51" s="68"/>
      <c r="AS51" s="26">
        <f>ROUND(ROUND(ROUND(L50*X51,0)*AN51,0)*(1+AQ40),0)</f>
        <v>306</v>
      </c>
      <c r="AT51" s="41"/>
    </row>
    <row r="52" spans="1:46" s="20" customFormat="1" ht="17.100000000000001" customHeight="1" x14ac:dyDescent="0.15">
      <c r="A52" s="7">
        <v>11</v>
      </c>
      <c r="B52" s="8">
        <v>1951</v>
      </c>
      <c r="C52" s="9" t="s">
        <v>1205</v>
      </c>
      <c r="D52" s="164" t="s">
        <v>1506</v>
      </c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16"/>
      <c r="P52" s="17"/>
      <c r="Q52" s="17"/>
      <c r="R52" s="17"/>
      <c r="S52" s="17"/>
      <c r="T52" s="40"/>
      <c r="U52" s="40"/>
      <c r="V52" s="32"/>
      <c r="W52" s="17"/>
      <c r="X52" s="64"/>
      <c r="Y52" s="65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52"/>
      <c r="AQ52" s="54"/>
      <c r="AR52" s="55"/>
      <c r="AS52" s="19">
        <f>ROUND(L54*(1+AQ40),0)</f>
        <v>525</v>
      </c>
      <c r="AT52" s="41"/>
    </row>
    <row r="53" spans="1:46" s="20" customFormat="1" ht="17.100000000000001" customHeight="1" x14ac:dyDescent="0.15">
      <c r="A53" s="7">
        <v>11</v>
      </c>
      <c r="B53" s="8">
        <v>1952</v>
      </c>
      <c r="C53" s="9" t="s">
        <v>1709</v>
      </c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51"/>
      <c r="P53" s="22"/>
      <c r="Q53" s="23"/>
      <c r="R53" s="23"/>
      <c r="S53" s="23"/>
      <c r="T53" s="43"/>
      <c r="U53" s="43"/>
      <c r="V53" s="38"/>
      <c r="W53" s="38"/>
      <c r="X53" s="38"/>
      <c r="Y53" s="83"/>
      <c r="Z53" s="60" t="s">
        <v>796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5" t="s">
        <v>719</v>
      </c>
      <c r="AN53" s="158">
        <v>1</v>
      </c>
      <c r="AO53" s="158"/>
      <c r="AP53" s="53"/>
      <c r="AQ53" s="34"/>
      <c r="AR53" s="51"/>
      <c r="AS53" s="19">
        <f>ROUND(ROUND(L54*AN53,0)*(1+AQ40),0)</f>
        <v>525</v>
      </c>
      <c r="AT53" s="41"/>
    </row>
    <row r="54" spans="1:46" s="20" customFormat="1" ht="17.100000000000001" customHeight="1" x14ac:dyDescent="0.15">
      <c r="A54" s="7">
        <v>11</v>
      </c>
      <c r="B54" s="8">
        <v>1953</v>
      </c>
      <c r="C54" s="9" t="s">
        <v>1203</v>
      </c>
      <c r="D54" s="75"/>
      <c r="E54" s="76"/>
      <c r="F54" s="76"/>
      <c r="G54" s="79"/>
      <c r="L54" s="157">
        <v>420</v>
      </c>
      <c r="M54" s="157"/>
      <c r="N54" s="15" t="s">
        <v>731</v>
      </c>
      <c r="O54" s="21"/>
      <c r="P54" s="128" t="s">
        <v>165</v>
      </c>
      <c r="Q54" s="129"/>
      <c r="R54" s="129"/>
      <c r="S54" s="129"/>
      <c r="T54" s="129"/>
      <c r="U54" s="129"/>
      <c r="V54" s="45"/>
      <c r="W54" s="15"/>
      <c r="X54" s="27"/>
      <c r="Y54" s="67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36"/>
      <c r="AN54" s="56"/>
      <c r="AO54" s="56"/>
      <c r="AP54" s="53"/>
      <c r="AQ54" s="34"/>
      <c r="AR54" s="51"/>
      <c r="AS54" s="19">
        <f>ROUND(ROUND(L54*X55,0)*(1+AQ40),0)</f>
        <v>368</v>
      </c>
      <c r="AT54" s="41"/>
    </row>
    <row r="55" spans="1:46" s="20" customFormat="1" ht="17.100000000000001" customHeight="1" x14ac:dyDescent="0.15">
      <c r="A55" s="7">
        <v>11</v>
      </c>
      <c r="B55" s="8">
        <v>1954</v>
      </c>
      <c r="C55" s="9" t="s">
        <v>1204</v>
      </c>
      <c r="D55" s="77"/>
      <c r="E55" s="78"/>
      <c r="F55" s="78"/>
      <c r="G55" s="80"/>
      <c r="H55" s="80"/>
      <c r="I55" s="80"/>
      <c r="J55" s="38"/>
      <c r="K55" s="38"/>
      <c r="L55" s="23"/>
      <c r="M55" s="23"/>
      <c r="N55" s="23"/>
      <c r="O55" s="24"/>
      <c r="P55" s="130" t="s">
        <v>166</v>
      </c>
      <c r="Q55" s="131"/>
      <c r="R55" s="131"/>
      <c r="S55" s="131"/>
      <c r="T55" s="131"/>
      <c r="U55" s="131"/>
      <c r="V55" s="70"/>
      <c r="W55" s="25" t="s">
        <v>720</v>
      </c>
      <c r="X55" s="158">
        <v>0.7</v>
      </c>
      <c r="Y55" s="159"/>
      <c r="Z55" s="60" t="s">
        <v>796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5" t="s">
        <v>719</v>
      </c>
      <c r="AN55" s="158">
        <v>1</v>
      </c>
      <c r="AO55" s="158"/>
      <c r="AP55" s="53"/>
      <c r="AQ55" s="34"/>
      <c r="AR55" s="51"/>
      <c r="AS55" s="26">
        <f>ROUND(ROUND(ROUND(L54*X55,0)*AN55,0)*(1+AQ40),0)</f>
        <v>368</v>
      </c>
      <c r="AT55" s="41"/>
    </row>
    <row r="56" spans="1:46" s="20" customFormat="1" ht="17.100000000000001" customHeight="1" x14ac:dyDescent="0.15">
      <c r="A56" s="7">
        <v>11</v>
      </c>
      <c r="B56" s="8">
        <v>1955</v>
      </c>
      <c r="C56" s="9" t="s">
        <v>716</v>
      </c>
      <c r="D56" s="164" t="s">
        <v>1507</v>
      </c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16"/>
      <c r="P56" s="17"/>
      <c r="Q56" s="17"/>
      <c r="R56" s="17"/>
      <c r="S56" s="17"/>
      <c r="T56" s="40"/>
      <c r="U56" s="40"/>
      <c r="V56" s="32"/>
      <c r="W56" s="17"/>
      <c r="X56" s="64"/>
      <c r="Y56" s="6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6"/>
      <c r="AN56" s="56"/>
      <c r="AO56" s="56"/>
      <c r="AP56" s="53"/>
      <c r="AQ56" s="34"/>
      <c r="AR56" s="51"/>
      <c r="AS56" s="19">
        <f>ROUND(L58*(1+AQ40),0)</f>
        <v>613</v>
      </c>
      <c r="AT56" s="41"/>
    </row>
    <row r="57" spans="1:46" s="20" customFormat="1" ht="17.100000000000001" customHeight="1" x14ac:dyDescent="0.15">
      <c r="A57" s="7">
        <v>11</v>
      </c>
      <c r="B57" s="8">
        <v>1956</v>
      </c>
      <c r="C57" s="9" t="s">
        <v>1202</v>
      </c>
      <c r="D57" s="202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51"/>
      <c r="P57" s="22"/>
      <c r="Q57" s="23"/>
      <c r="R57" s="23"/>
      <c r="S57" s="23"/>
      <c r="T57" s="43"/>
      <c r="U57" s="43"/>
      <c r="V57" s="38"/>
      <c r="W57" s="38"/>
      <c r="X57" s="38"/>
      <c r="Y57" s="83"/>
      <c r="Z57" s="60" t="s">
        <v>796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5" t="s">
        <v>719</v>
      </c>
      <c r="AN57" s="158">
        <v>1</v>
      </c>
      <c r="AO57" s="158"/>
      <c r="AP57" s="53"/>
      <c r="AQ57" s="34"/>
      <c r="AR57" s="51"/>
      <c r="AS57" s="19">
        <f>ROUND(ROUND(L58*AN57,0)*(1+AQ40),0)</f>
        <v>613</v>
      </c>
      <c r="AT57" s="41"/>
    </row>
    <row r="58" spans="1:46" s="20" customFormat="1" ht="17.100000000000001" customHeight="1" x14ac:dyDescent="0.15">
      <c r="A58" s="7">
        <v>11</v>
      </c>
      <c r="B58" s="8">
        <v>1957</v>
      </c>
      <c r="C58" s="9" t="s">
        <v>714</v>
      </c>
      <c r="D58" s="75"/>
      <c r="E58" s="76"/>
      <c r="F58" s="76"/>
      <c r="G58" s="79"/>
      <c r="L58" s="157">
        <v>490</v>
      </c>
      <c r="M58" s="157"/>
      <c r="N58" s="15" t="s">
        <v>731</v>
      </c>
      <c r="O58" s="21"/>
      <c r="P58" s="128" t="s">
        <v>165</v>
      </c>
      <c r="Q58" s="129"/>
      <c r="R58" s="129"/>
      <c r="S58" s="129"/>
      <c r="T58" s="129"/>
      <c r="U58" s="129"/>
      <c r="V58" s="45"/>
      <c r="W58" s="15"/>
      <c r="X58" s="27"/>
      <c r="Y58" s="67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36"/>
      <c r="AN58" s="56"/>
      <c r="AO58" s="56"/>
      <c r="AP58" s="53"/>
      <c r="AQ58" s="34"/>
      <c r="AR58" s="51"/>
      <c r="AS58" s="19">
        <f>ROUND(ROUND(L58*X59,0)*(1+AQ40),0)</f>
        <v>429</v>
      </c>
      <c r="AT58" s="41"/>
    </row>
    <row r="59" spans="1:46" s="20" customFormat="1" ht="17.100000000000001" customHeight="1" x14ac:dyDescent="0.15">
      <c r="A59" s="7">
        <v>11</v>
      </c>
      <c r="B59" s="8">
        <v>1958</v>
      </c>
      <c r="C59" s="9" t="s">
        <v>715</v>
      </c>
      <c r="D59" s="77"/>
      <c r="E59" s="78"/>
      <c r="F59" s="78"/>
      <c r="G59" s="80"/>
      <c r="H59" s="80"/>
      <c r="I59" s="80"/>
      <c r="J59" s="38"/>
      <c r="K59" s="38"/>
      <c r="L59" s="23"/>
      <c r="M59" s="23"/>
      <c r="N59" s="23"/>
      <c r="O59" s="24"/>
      <c r="P59" s="130" t="s">
        <v>166</v>
      </c>
      <c r="Q59" s="131"/>
      <c r="R59" s="131"/>
      <c r="S59" s="131"/>
      <c r="T59" s="131"/>
      <c r="U59" s="131"/>
      <c r="V59" s="70"/>
      <c r="W59" s="25" t="s">
        <v>720</v>
      </c>
      <c r="X59" s="158">
        <v>0.7</v>
      </c>
      <c r="Y59" s="159"/>
      <c r="Z59" s="60" t="s">
        <v>796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 t="s">
        <v>719</v>
      </c>
      <c r="AN59" s="158">
        <v>1</v>
      </c>
      <c r="AO59" s="158"/>
      <c r="AP59" s="53"/>
      <c r="AQ59" s="34"/>
      <c r="AR59" s="51"/>
      <c r="AS59" s="26">
        <f>ROUND(ROUND(ROUND(L58*X59,0)*AN59,0)*(1+AQ40),0)</f>
        <v>429</v>
      </c>
      <c r="AT59" s="41"/>
    </row>
    <row r="60" spans="1:46" s="20" customFormat="1" ht="17.100000000000001" customHeight="1" x14ac:dyDescent="0.15">
      <c r="A60" s="7">
        <v>11</v>
      </c>
      <c r="B60" s="8">
        <v>1959</v>
      </c>
      <c r="C60" s="9" t="s">
        <v>1568</v>
      </c>
      <c r="D60" s="164" t="s">
        <v>1508</v>
      </c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6"/>
      <c r="P60" s="17"/>
      <c r="Q60" s="17"/>
      <c r="R60" s="17"/>
      <c r="S60" s="17"/>
      <c r="T60" s="40"/>
      <c r="U60" s="40"/>
      <c r="V60" s="32"/>
      <c r="W60" s="17"/>
      <c r="X60" s="64"/>
      <c r="Y60" s="6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36"/>
      <c r="AN60" s="56"/>
      <c r="AO60" s="56"/>
      <c r="AP60" s="53"/>
      <c r="AQ60" s="34"/>
      <c r="AR60" s="51"/>
      <c r="AS60" s="19">
        <f>ROUND(L62*(1+AQ40),0)</f>
        <v>700</v>
      </c>
      <c r="AT60" s="41"/>
    </row>
    <row r="61" spans="1:46" s="20" customFormat="1" ht="17.100000000000001" customHeight="1" x14ac:dyDescent="0.15">
      <c r="A61" s="7">
        <v>11</v>
      </c>
      <c r="B61" s="8">
        <v>1960</v>
      </c>
      <c r="C61" s="9" t="s">
        <v>717</v>
      </c>
      <c r="D61" s="202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51"/>
      <c r="P61" s="22"/>
      <c r="Q61" s="23"/>
      <c r="R61" s="23"/>
      <c r="S61" s="23"/>
      <c r="T61" s="43"/>
      <c r="U61" s="43"/>
      <c r="V61" s="38"/>
      <c r="W61" s="38"/>
      <c r="X61" s="38"/>
      <c r="Y61" s="83"/>
      <c r="Z61" s="60" t="s">
        <v>796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 t="s">
        <v>719</v>
      </c>
      <c r="AN61" s="158">
        <v>1</v>
      </c>
      <c r="AO61" s="158"/>
      <c r="AP61" s="53"/>
      <c r="AQ61" s="34"/>
      <c r="AR61" s="51"/>
      <c r="AS61" s="19">
        <f>ROUND(ROUND(L62*AN61,0)*(1+AQ40),0)</f>
        <v>700</v>
      </c>
      <c r="AT61" s="41"/>
    </row>
    <row r="62" spans="1:46" s="20" customFormat="1" ht="17.100000000000001" customHeight="1" x14ac:dyDescent="0.15">
      <c r="A62" s="7">
        <v>11</v>
      </c>
      <c r="B62" s="8">
        <v>1961</v>
      </c>
      <c r="C62" s="9" t="s">
        <v>1620</v>
      </c>
      <c r="D62" s="75"/>
      <c r="E62" s="76"/>
      <c r="F62" s="76"/>
      <c r="G62" s="79"/>
      <c r="L62" s="157">
        <v>560</v>
      </c>
      <c r="M62" s="157"/>
      <c r="N62" s="15" t="s">
        <v>731</v>
      </c>
      <c r="O62" s="21"/>
      <c r="P62" s="128" t="s">
        <v>165</v>
      </c>
      <c r="Q62" s="129"/>
      <c r="R62" s="129"/>
      <c r="S62" s="129"/>
      <c r="T62" s="129"/>
      <c r="U62" s="129"/>
      <c r="V62" s="45"/>
      <c r="W62" s="15"/>
      <c r="X62" s="27"/>
      <c r="Y62" s="6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36"/>
      <c r="AN62" s="56"/>
      <c r="AO62" s="56"/>
      <c r="AP62" s="53"/>
      <c r="AQ62" s="34"/>
      <c r="AR62" s="51"/>
      <c r="AS62" s="19">
        <f>ROUND(ROUND(L62*X63,0)*(1+AQ40),0)</f>
        <v>490</v>
      </c>
      <c r="AT62" s="41"/>
    </row>
    <row r="63" spans="1:46" s="20" customFormat="1" ht="17.100000000000001" customHeight="1" x14ac:dyDescent="0.15">
      <c r="A63" s="7">
        <v>11</v>
      </c>
      <c r="B63" s="8">
        <v>1962</v>
      </c>
      <c r="C63" s="9" t="s">
        <v>1567</v>
      </c>
      <c r="D63" s="77"/>
      <c r="E63" s="78"/>
      <c r="F63" s="78"/>
      <c r="G63" s="80"/>
      <c r="H63" s="80"/>
      <c r="I63" s="80"/>
      <c r="J63" s="38"/>
      <c r="K63" s="38"/>
      <c r="L63" s="23"/>
      <c r="M63" s="23"/>
      <c r="N63" s="23"/>
      <c r="O63" s="24"/>
      <c r="P63" s="130" t="s">
        <v>166</v>
      </c>
      <c r="Q63" s="131"/>
      <c r="R63" s="131"/>
      <c r="S63" s="131"/>
      <c r="T63" s="131"/>
      <c r="U63" s="131"/>
      <c r="V63" s="70"/>
      <c r="W63" s="25" t="s">
        <v>720</v>
      </c>
      <c r="X63" s="158">
        <v>0.7</v>
      </c>
      <c r="Y63" s="159"/>
      <c r="Z63" s="60" t="s">
        <v>796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5" t="s">
        <v>719</v>
      </c>
      <c r="AN63" s="158">
        <v>1</v>
      </c>
      <c r="AO63" s="158"/>
      <c r="AP63" s="53"/>
      <c r="AQ63" s="34"/>
      <c r="AR63" s="51"/>
      <c r="AS63" s="26">
        <f>ROUND(ROUND(ROUND(L62*X63,0)*AN63,0)*(1+AQ40),0)</f>
        <v>490</v>
      </c>
      <c r="AT63" s="41"/>
    </row>
    <row r="64" spans="1:46" s="20" customFormat="1" ht="17.100000000000001" customHeight="1" x14ac:dyDescent="0.15">
      <c r="A64" s="7">
        <v>11</v>
      </c>
      <c r="B64" s="8">
        <v>1963</v>
      </c>
      <c r="C64" s="9" t="s">
        <v>1572</v>
      </c>
      <c r="D64" s="164" t="s">
        <v>1509</v>
      </c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16"/>
      <c r="P64" s="17"/>
      <c r="Q64" s="17"/>
      <c r="R64" s="17"/>
      <c r="S64" s="17"/>
      <c r="T64" s="40"/>
      <c r="U64" s="40"/>
      <c r="V64" s="32"/>
      <c r="W64" s="17"/>
      <c r="X64" s="64"/>
      <c r="Y64" s="65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36"/>
      <c r="AN64" s="56"/>
      <c r="AO64" s="56"/>
      <c r="AP64" s="53"/>
      <c r="AQ64" s="34"/>
      <c r="AR64" s="51"/>
      <c r="AS64" s="19">
        <f>ROUND(L66*(1+AQ40),0)</f>
        <v>788</v>
      </c>
      <c r="AT64" s="41"/>
    </row>
    <row r="65" spans="1:46" s="20" customFormat="1" ht="17.100000000000001" customHeight="1" x14ac:dyDescent="0.15">
      <c r="A65" s="7">
        <v>11</v>
      </c>
      <c r="B65" s="8">
        <v>1964</v>
      </c>
      <c r="C65" s="9" t="s">
        <v>1569</v>
      </c>
      <c r="D65" s="202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51"/>
      <c r="P65" s="22"/>
      <c r="Q65" s="23"/>
      <c r="R65" s="23"/>
      <c r="S65" s="23"/>
      <c r="T65" s="43"/>
      <c r="U65" s="43"/>
      <c r="V65" s="38"/>
      <c r="W65" s="38"/>
      <c r="X65" s="38"/>
      <c r="Y65" s="83"/>
      <c r="Z65" s="60" t="s">
        <v>796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5" t="s">
        <v>719</v>
      </c>
      <c r="AN65" s="158">
        <v>1</v>
      </c>
      <c r="AO65" s="158"/>
      <c r="AP65" s="53"/>
      <c r="AQ65" s="34"/>
      <c r="AR65" s="51"/>
      <c r="AS65" s="19">
        <f>ROUND(ROUND(L66*AN65,0)*(1+AQ40),0)</f>
        <v>788</v>
      </c>
      <c r="AT65" s="41"/>
    </row>
    <row r="66" spans="1:46" s="20" customFormat="1" ht="17.100000000000001" customHeight="1" x14ac:dyDescent="0.15">
      <c r="A66" s="7">
        <v>11</v>
      </c>
      <c r="B66" s="8">
        <v>1965</v>
      </c>
      <c r="C66" s="9" t="s">
        <v>1570</v>
      </c>
      <c r="D66" s="75"/>
      <c r="E66" s="76"/>
      <c r="F66" s="76"/>
      <c r="G66" s="79"/>
      <c r="L66" s="157">
        <v>630</v>
      </c>
      <c r="M66" s="157"/>
      <c r="N66" s="15" t="s">
        <v>731</v>
      </c>
      <c r="O66" s="21"/>
      <c r="P66" s="128" t="s">
        <v>165</v>
      </c>
      <c r="Q66" s="129"/>
      <c r="R66" s="129"/>
      <c r="S66" s="129"/>
      <c r="T66" s="129"/>
      <c r="U66" s="129"/>
      <c r="V66" s="45"/>
      <c r="W66" s="15"/>
      <c r="X66" s="27"/>
      <c r="Y66" s="67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36"/>
      <c r="AN66" s="56"/>
      <c r="AO66" s="56"/>
      <c r="AP66" s="53"/>
      <c r="AQ66" s="34"/>
      <c r="AR66" s="51"/>
      <c r="AS66" s="19">
        <f>ROUND(ROUND(L66*X67,0)*(1+AQ40),0)</f>
        <v>551</v>
      </c>
      <c r="AT66" s="41"/>
    </row>
    <row r="67" spans="1:46" s="20" customFormat="1" ht="17.100000000000001" customHeight="1" x14ac:dyDescent="0.15">
      <c r="A67" s="7">
        <v>11</v>
      </c>
      <c r="B67" s="8">
        <v>1966</v>
      </c>
      <c r="C67" s="9" t="s">
        <v>1571</v>
      </c>
      <c r="D67" s="77"/>
      <c r="E67" s="78"/>
      <c r="F67" s="78"/>
      <c r="G67" s="80"/>
      <c r="H67" s="80"/>
      <c r="I67" s="80"/>
      <c r="J67" s="38"/>
      <c r="K67" s="38"/>
      <c r="L67" s="23"/>
      <c r="M67" s="23"/>
      <c r="N67" s="23"/>
      <c r="O67" s="24"/>
      <c r="P67" s="130" t="s">
        <v>166</v>
      </c>
      <c r="Q67" s="131"/>
      <c r="R67" s="131"/>
      <c r="S67" s="131"/>
      <c r="T67" s="131"/>
      <c r="U67" s="131"/>
      <c r="V67" s="70"/>
      <c r="W67" s="25" t="s">
        <v>720</v>
      </c>
      <c r="X67" s="158">
        <v>0.7</v>
      </c>
      <c r="Y67" s="159"/>
      <c r="Z67" s="60" t="s">
        <v>796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5" t="s">
        <v>719</v>
      </c>
      <c r="AN67" s="158">
        <v>1</v>
      </c>
      <c r="AO67" s="158"/>
      <c r="AP67" s="35"/>
      <c r="AQ67" s="38"/>
      <c r="AR67" s="83"/>
      <c r="AS67" s="26">
        <f>ROUND(ROUND(ROUND(L66*X67,0)*AN67,0)*(1+AQ40),0)</f>
        <v>551</v>
      </c>
      <c r="AT67" s="58"/>
    </row>
    <row r="68" spans="1:46" ht="17.100000000000001" customHeight="1" x14ac:dyDescent="0.15">
      <c r="A68" s="1"/>
    </row>
    <row r="69" spans="1:46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44"/>
      <c r="J69" s="44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7"/>
      <c r="V69" s="27"/>
      <c r="W69" s="15"/>
      <c r="X69" s="37"/>
      <c r="Y69" s="42"/>
      <c r="Z69" s="15"/>
      <c r="AA69" s="15"/>
      <c r="AB69" s="15"/>
      <c r="AC69" s="37"/>
      <c r="AD69" s="42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6"/>
      <c r="AT69" s="34"/>
    </row>
    <row r="70" spans="1:46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7"/>
      <c r="V70" s="27"/>
      <c r="W70" s="15"/>
      <c r="X70" s="27"/>
      <c r="Y70" s="42"/>
      <c r="Z70" s="15"/>
      <c r="AA70" s="15"/>
      <c r="AB70" s="15"/>
      <c r="AC70" s="37"/>
      <c r="AD70" s="42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6"/>
      <c r="AT70" s="34"/>
    </row>
    <row r="71" spans="1:46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7"/>
      <c r="V71" s="27"/>
      <c r="W71" s="15"/>
      <c r="X71" s="27"/>
      <c r="Y71" s="42"/>
      <c r="Z71" s="15"/>
      <c r="AA71" s="15"/>
      <c r="AB71" s="15"/>
      <c r="AC71" s="14"/>
      <c r="AD71" s="14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46"/>
      <c r="AT71" s="34"/>
    </row>
    <row r="72" spans="1:46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47"/>
      <c r="U72" s="48"/>
      <c r="V72" s="48"/>
      <c r="W72" s="34"/>
      <c r="X72" s="48"/>
      <c r="Y72" s="42"/>
      <c r="Z72" s="15"/>
      <c r="AA72" s="15"/>
      <c r="AB72" s="15"/>
      <c r="AC72" s="37"/>
      <c r="AD72" s="42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6"/>
      <c r="AT72" s="34"/>
    </row>
    <row r="73" spans="1:46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7"/>
      <c r="U73" s="49"/>
      <c r="V73" s="50"/>
      <c r="W73" s="15"/>
      <c r="X73" s="27"/>
      <c r="Y73" s="42"/>
      <c r="Z73" s="15"/>
      <c r="AA73" s="15"/>
      <c r="AB73" s="15"/>
      <c r="AC73" s="37"/>
      <c r="AD73" s="42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6"/>
      <c r="AT73" s="34"/>
    </row>
    <row r="74" spans="1:46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7"/>
      <c r="V74" s="42"/>
      <c r="W74" s="15"/>
      <c r="X74" s="27"/>
      <c r="Y74" s="42"/>
      <c r="Z74" s="15"/>
      <c r="AA74" s="15"/>
      <c r="AB74" s="15"/>
      <c r="AC74" s="14"/>
      <c r="AD74" s="1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46"/>
      <c r="AT74" s="34"/>
    </row>
    <row r="75" spans="1:46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7"/>
      <c r="V75" s="42"/>
      <c r="W75" s="15"/>
      <c r="X75" s="37"/>
      <c r="Y75" s="42"/>
      <c r="Z75" s="15"/>
      <c r="AA75" s="15"/>
      <c r="AB75" s="15"/>
      <c r="AC75" s="37"/>
      <c r="AD75" s="42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6"/>
      <c r="AT75" s="34"/>
    </row>
  </sheetData>
  <sheetProtection password="CB5D" sheet="1" objects="1" scenarios="1"/>
  <mergeCells count="74">
    <mergeCell ref="D7:N8"/>
    <mergeCell ref="D32:O33"/>
    <mergeCell ref="D15:N16"/>
    <mergeCell ref="D19:N20"/>
    <mergeCell ref="D23:N24"/>
    <mergeCell ref="L9:M9"/>
    <mergeCell ref="L17:M17"/>
    <mergeCell ref="L13:M13"/>
    <mergeCell ref="L50:M50"/>
    <mergeCell ref="X51:Y51"/>
    <mergeCell ref="AN51:AO51"/>
    <mergeCell ref="D48:N49"/>
    <mergeCell ref="L46:M46"/>
    <mergeCell ref="X47:Y47"/>
    <mergeCell ref="AN47:AO47"/>
    <mergeCell ref="AN45:AO45"/>
    <mergeCell ref="AN20:AO20"/>
    <mergeCell ref="L21:M21"/>
    <mergeCell ref="X22:Y22"/>
    <mergeCell ref="AN22:AO22"/>
    <mergeCell ref="AN49:AO49"/>
    <mergeCell ref="D36:N37"/>
    <mergeCell ref="D44:N45"/>
    <mergeCell ref="AN24:AO24"/>
    <mergeCell ref="L25:M25"/>
    <mergeCell ref="AN18:AO18"/>
    <mergeCell ref="AQ15:AR15"/>
    <mergeCell ref="AP11:AR14"/>
    <mergeCell ref="AN12:AO12"/>
    <mergeCell ref="L34:M34"/>
    <mergeCell ref="D40:N41"/>
    <mergeCell ref="D11:N12"/>
    <mergeCell ref="X26:Y26"/>
    <mergeCell ref="AN26:AO26"/>
    <mergeCell ref="AN8:AO8"/>
    <mergeCell ref="AN10:AO10"/>
    <mergeCell ref="X10:Y10"/>
    <mergeCell ref="X35:Y35"/>
    <mergeCell ref="AN35:AO35"/>
    <mergeCell ref="X14:Y14"/>
    <mergeCell ref="AN14:AO14"/>
    <mergeCell ref="AN16:AO16"/>
    <mergeCell ref="X18:Y18"/>
    <mergeCell ref="AN33:AO33"/>
    <mergeCell ref="AQ40:AR40"/>
    <mergeCell ref="AN41:AO41"/>
    <mergeCell ref="L42:M42"/>
    <mergeCell ref="X43:Y43"/>
    <mergeCell ref="AN43:AO43"/>
    <mergeCell ref="AP36:AR39"/>
    <mergeCell ref="AN37:AO37"/>
    <mergeCell ref="L38:M38"/>
    <mergeCell ref="X39:Y39"/>
    <mergeCell ref="AN39:AO39"/>
    <mergeCell ref="AN57:AO57"/>
    <mergeCell ref="L58:M58"/>
    <mergeCell ref="X59:Y59"/>
    <mergeCell ref="AN59:AO59"/>
    <mergeCell ref="D56:N57"/>
    <mergeCell ref="AN53:AO53"/>
    <mergeCell ref="L54:M54"/>
    <mergeCell ref="X55:Y55"/>
    <mergeCell ref="AN55:AO55"/>
    <mergeCell ref="D52:N53"/>
    <mergeCell ref="AN65:AO65"/>
    <mergeCell ref="L66:M66"/>
    <mergeCell ref="X67:Y67"/>
    <mergeCell ref="AN67:AO67"/>
    <mergeCell ref="D64:N65"/>
    <mergeCell ref="AN61:AO61"/>
    <mergeCell ref="L62:M62"/>
    <mergeCell ref="X63:Y63"/>
    <mergeCell ref="AN63:AO63"/>
    <mergeCell ref="D60:N6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0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5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188</v>
      </c>
    </row>
    <row r="5" spans="1:47" s="20" customFormat="1" ht="17.100000000000001" customHeight="1" x14ac:dyDescent="0.15">
      <c r="A5" s="2" t="s">
        <v>732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800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1967</v>
      </c>
      <c r="C7" s="9" t="s">
        <v>357</v>
      </c>
      <c r="D7" s="160" t="s">
        <v>229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105</v>
      </c>
      <c r="AT7" s="69" t="s">
        <v>97</v>
      </c>
    </row>
    <row r="8" spans="1:47" s="20" customFormat="1" ht="17.100000000000001" customHeight="1" x14ac:dyDescent="0.15">
      <c r="A8" s="7">
        <v>11</v>
      </c>
      <c r="B8" s="8">
        <v>1968</v>
      </c>
      <c r="C8" s="9" t="s">
        <v>268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796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719</v>
      </c>
      <c r="AN8" s="158">
        <v>1</v>
      </c>
      <c r="AO8" s="159"/>
      <c r="AP8" s="74"/>
      <c r="AQ8" s="37"/>
      <c r="AR8" s="68"/>
      <c r="AS8" s="19">
        <f>ROUND(ROUND(L9*AN8,0)*(1+AQ15),0)</f>
        <v>105</v>
      </c>
      <c r="AT8" s="41"/>
    </row>
    <row r="9" spans="1:47" s="20" customFormat="1" ht="17.100000000000001" customHeight="1" x14ac:dyDescent="0.15">
      <c r="A9" s="7">
        <v>11</v>
      </c>
      <c r="B9" s="8">
        <v>1969</v>
      </c>
      <c r="C9" s="9" t="s">
        <v>269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74</v>
      </c>
      <c r="AT9" s="41"/>
    </row>
    <row r="10" spans="1:47" s="20" customFormat="1" ht="17.100000000000001" customHeight="1" x14ac:dyDescent="0.15">
      <c r="A10" s="7">
        <v>11</v>
      </c>
      <c r="B10" s="8">
        <v>1970</v>
      </c>
      <c r="C10" s="9" t="s">
        <v>251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166</v>
      </c>
      <c r="Q10" s="131"/>
      <c r="R10" s="131"/>
      <c r="S10" s="131"/>
      <c r="T10" s="131"/>
      <c r="U10" s="131"/>
      <c r="V10" s="70"/>
      <c r="W10" s="25" t="s">
        <v>720</v>
      </c>
      <c r="X10" s="158">
        <v>0.7</v>
      </c>
      <c r="Y10" s="159"/>
      <c r="Z10" s="60" t="s">
        <v>795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719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74</v>
      </c>
      <c r="AT10" s="41"/>
    </row>
    <row r="11" spans="1:47" s="20" customFormat="1" ht="17.100000000000001" customHeight="1" x14ac:dyDescent="0.15">
      <c r="A11" s="7">
        <v>11</v>
      </c>
      <c r="B11" s="8">
        <v>1971</v>
      </c>
      <c r="C11" s="9" t="s">
        <v>252</v>
      </c>
      <c r="D11" s="160" t="s">
        <v>1510</v>
      </c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803</v>
      </c>
      <c r="AQ11" s="174"/>
      <c r="AR11" s="175"/>
      <c r="AS11" s="19">
        <f>ROUND(L13*(1+AQ15),0)</f>
        <v>210</v>
      </c>
      <c r="AT11" s="41"/>
    </row>
    <row r="12" spans="1:47" s="20" customFormat="1" ht="17.100000000000001" customHeight="1" x14ac:dyDescent="0.15">
      <c r="A12" s="7">
        <v>11</v>
      </c>
      <c r="B12" s="8">
        <v>1972</v>
      </c>
      <c r="C12" s="9" t="s">
        <v>92</v>
      </c>
      <c r="D12" s="221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796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719</v>
      </c>
      <c r="AN12" s="158">
        <v>1</v>
      </c>
      <c r="AO12" s="159"/>
      <c r="AP12" s="173"/>
      <c r="AQ12" s="174"/>
      <c r="AR12" s="175"/>
      <c r="AS12" s="19">
        <f>ROUND(ROUND(L13*AN12,0)*(1+AQ15),0)</f>
        <v>210</v>
      </c>
      <c r="AT12" s="41"/>
    </row>
    <row r="13" spans="1:47" s="20" customFormat="1" ht="17.100000000000001" customHeight="1" x14ac:dyDescent="0.15">
      <c r="A13" s="7">
        <v>11</v>
      </c>
      <c r="B13" s="8">
        <v>1973</v>
      </c>
      <c r="C13" s="9" t="s">
        <v>93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147</v>
      </c>
      <c r="AT13" s="41"/>
    </row>
    <row r="14" spans="1:47" s="20" customFormat="1" ht="17.100000000000001" customHeight="1" x14ac:dyDescent="0.15">
      <c r="A14" s="7">
        <v>11</v>
      </c>
      <c r="B14" s="8">
        <v>1974</v>
      </c>
      <c r="C14" s="9" t="s">
        <v>94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166</v>
      </c>
      <c r="Q14" s="131"/>
      <c r="R14" s="131"/>
      <c r="S14" s="131"/>
      <c r="T14" s="131"/>
      <c r="U14" s="131"/>
      <c r="V14" s="70"/>
      <c r="W14" s="25" t="s">
        <v>720</v>
      </c>
      <c r="X14" s="158">
        <v>0.7</v>
      </c>
      <c r="Y14" s="159"/>
      <c r="Z14" s="60" t="s">
        <v>796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719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147</v>
      </c>
      <c r="AT14" s="41"/>
    </row>
    <row r="15" spans="1:47" s="20" customFormat="1" ht="17.100000000000001" customHeight="1" x14ac:dyDescent="0.15">
      <c r="A15" s="7">
        <v>11</v>
      </c>
      <c r="B15" s="8">
        <v>1975</v>
      </c>
      <c r="C15" s="9" t="s">
        <v>95</v>
      </c>
      <c r="D15" s="164" t="s">
        <v>1511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733</v>
      </c>
      <c r="AQ15" s="171">
        <v>0.5</v>
      </c>
      <c r="AR15" s="172"/>
      <c r="AS15" s="19">
        <f>ROUND(L17*(1+AQ15),0)</f>
        <v>315</v>
      </c>
      <c r="AT15" s="41"/>
    </row>
    <row r="16" spans="1:47" s="20" customFormat="1" ht="17.100000000000001" customHeight="1" x14ac:dyDescent="0.15">
      <c r="A16" s="7">
        <v>11</v>
      </c>
      <c r="B16" s="8">
        <v>1976</v>
      </c>
      <c r="C16" s="9" t="s">
        <v>96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796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719</v>
      </c>
      <c r="AN16" s="158">
        <v>1</v>
      </c>
      <c r="AO16" s="159"/>
      <c r="AR16" s="90" t="s">
        <v>797</v>
      </c>
      <c r="AS16" s="19">
        <f>ROUND(ROUND(L17*AN16,0)*(1+AQ15),0)</f>
        <v>315</v>
      </c>
      <c r="AT16" s="41"/>
    </row>
    <row r="17" spans="1:46" s="20" customFormat="1" ht="17.100000000000001" customHeight="1" x14ac:dyDescent="0.15">
      <c r="A17" s="7">
        <v>11</v>
      </c>
      <c r="B17" s="8">
        <v>1977</v>
      </c>
      <c r="C17" s="9" t="s">
        <v>355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221</v>
      </c>
      <c r="AT17" s="41"/>
    </row>
    <row r="18" spans="1:46" s="20" customFormat="1" ht="17.100000000000001" customHeight="1" x14ac:dyDescent="0.15">
      <c r="A18" s="7">
        <v>11</v>
      </c>
      <c r="B18" s="8">
        <v>1978</v>
      </c>
      <c r="C18" s="9" t="s">
        <v>356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166</v>
      </c>
      <c r="Q18" s="131"/>
      <c r="R18" s="131"/>
      <c r="S18" s="131"/>
      <c r="T18" s="131"/>
      <c r="U18" s="131"/>
      <c r="V18" s="70"/>
      <c r="W18" s="25" t="s">
        <v>720</v>
      </c>
      <c r="X18" s="158">
        <v>0.7</v>
      </c>
      <c r="Y18" s="159"/>
      <c r="Z18" s="60" t="s">
        <v>796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719</v>
      </c>
      <c r="AN18" s="158">
        <v>1</v>
      </c>
      <c r="AO18" s="159"/>
      <c r="AS18" s="26">
        <f>ROUND(ROUND(ROUND(L17*X18,0)*AN18,0)*(1+AQ15),0)</f>
        <v>221</v>
      </c>
      <c r="AT18" s="41"/>
    </row>
    <row r="19" spans="1:46" s="20" customFormat="1" ht="17.100000000000001" customHeight="1" x14ac:dyDescent="0.15">
      <c r="A19" s="7">
        <v>11</v>
      </c>
      <c r="B19" s="8">
        <v>1979</v>
      </c>
      <c r="C19" s="9" t="s">
        <v>1573</v>
      </c>
      <c r="D19" s="164" t="s">
        <v>528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420</v>
      </c>
      <c r="AT19" s="41"/>
    </row>
    <row r="20" spans="1:46" s="20" customFormat="1" ht="17.100000000000001" customHeight="1" x14ac:dyDescent="0.15">
      <c r="A20" s="7">
        <v>11</v>
      </c>
      <c r="B20" s="8">
        <v>1980</v>
      </c>
      <c r="C20" s="9" t="s">
        <v>1574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796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719</v>
      </c>
      <c r="AN20" s="158">
        <v>1</v>
      </c>
      <c r="AO20" s="159"/>
      <c r="AS20" s="19">
        <f>ROUND(ROUND(L21*AN20,0)*(1+AQ15),0)</f>
        <v>420</v>
      </c>
      <c r="AT20" s="41"/>
    </row>
    <row r="21" spans="1:46" s="20" customFormat="1" ht="17.100000000000001" customHeight="1" x14ac:dyDescent="0.15">
      <c r="A21" s="7">
        <v>11</v>
      </c>
      <c r="B21" s="8">
        <v>1981</v>
      </c>
      <c r="C21" s="9" t="s">
        <v>1575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294</v>
      </c>
      <c r="AT21" s="41"/>
    </row>
    <row r="22" spans="1:46" s="20" customFormat="1" ht="17.100000000000001" customHeight="1" x14ac:dyDescent="0.15">
      <c r="A22" s="7">
        <v>11</v>
      </c>
      <c r="B22" s="8">
        <v>1982</v>
      </c>
      <c r="C22" s="9" t="s">
        <v>1576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166</v>
      </c>
      <c r="Q22" s="131"/>
      <c r="R22" s="131"/>
      <c r="S22" s="131"/>
      <c r="T22" s="131"/>
      <c r="U22" s="131"/>
      <c r="V22" s="70"/>
      <c r="W22" s="25" t="s">
        <v>720</v>
      </c>
      <c r="X22" s="158">
        <v>0.7</v>
      </c>
      <c r="Y22" s="159"/>
      <c r="Z22" s="60" t="s">
        <v>796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719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294</v>
      </c>
      <c r="AT22" s="41"/>
    </row>
    <row r="23" spans="1:46" s="20" customFormat="1" ht="17.100000000000001" customHeight="1" x14ac:dyDescent="0.15">
      <c r="A23" s="7">
        <v>11</v>
      </c>
      <c r="B23" s="8">
        <v>1983</v>
      </c>
      <c r="C23" s="9" t="s">
        <v>1577</v>
      </c>
      <c r="D23" s="164" t="s">
        <v>529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525</v>
      </c>
      <c r="AT23" s="41"/>
    </row>
    <row r="24" spans="1:46" s="20" customFormat="1" ht="17.100000000000001" customHeight="1" x14ac:dyDescent="0.15">
      <c r="A24" s="7">
        <v>11</v>
      </c>
      <c r="B24" s="8">
        <v>1984</v>
      </c>
      <c r="C24" s="9" t="s">
        <v>1578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796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719</v>
      </c>
      <c r="AN24" s="158">
        <v>1</v>
      </c>
      <c r="AO24" s="159"/>
      <c r="AP24" s="74"/>
      <c r="AQ24" s="37"/>
      <c r="AR24" s="68"/>
      <c r="AS24" s="19">
        <f>ROUND(ROUND(L25*AN24,0)*(1+AQ15),0)</f>
        <v>525</v>
      </c>
      <c r="AT24" s="41"/>
    </row>
    <row r="25" spans="1:46" s="20" customFormat="1" ht="17.100000000000001" customHeight="1" x14ac:dyDescent="0.15">
      <c r="A25" s="7">
        <v>11</v>
      </c>
      <c r="B25" s="8">
        <v>1985</v>
      </c>
      <c r="C25" s="9" t="s">
        <v>1579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368</v>
      </c>
      <c r="AT25" s="41"/>
    </row>
    <row r="26" spans="1:46" s="20" customFormat="1" ht="17.100000000000001" customHeight="1" x14ac:dyDescent="0.15">
      <c r="A26" s="7">
        <v>11</v>
      </c>
      <c r="B26" s="8">
        <v>1986</v>
      </c>
      <c r="C26" s="9" t="s">
        <v>1580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166</v>
      </c>
      <c r="Q26" s="131"/>
      <c r="R26" s="131"/>
      <c r="S26" s="131"/>
      <c r="T26" s="131"/>
      <c r="U26" s="131"/>
      <c r="V26" s="70"/>
      <c r="W26" s="25" t="s">
        <v>720</v>
      </c>
      <c r="X26" s="158">
        <v>0.7</v>
      </c>
      <c r="Y26" s="159"/>
      <c r="Z26" s="60" t="s">
        <v>796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719</v>
      </c>
      <c r="AN26" s="158">
        <v>1</v>
      </c>
      <c r="AO26" s="159"/>
      <c r="AP26" s="74"/>
      <c r="AQ26" s="37"/>
      <c r="AR26" s="68"/>
      <c r="AS26" s="26">
        <f>ROUND(ROUND(ROUND(L25*X26,0)*AN26,0)*(1+AQ15),0)</f>
        <v>368</v>
      </c>
      <c r="AT26" s="41"/>
    </row>
    <row r="27" spans="1:46" s="20" customFormat="1" ht="17.100000000000001" customHeight="1" x14ac:dyDescent="0.15">
      <c r="A27" s="7">
        <v>11</v>
      </c>
      <c r="B27" s="8">
        <v>1987</v>
      </c>
      <c r="C27" s="9" t="s">
        <v>1581</v>
      </c>
      <c r="D27" s="164" t="s">
        <v>530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6"/>
      <c r="AN27" s="56"/>
      <c r="AO27" s="57"/>
      <c r="AP27" s="61"/>
      <c r="AQ27" s="62"/>
      <c r="AR27" s="63"/>
      <c r="AS27" s="19">
        <f>ROUND(L29*(1+AQ15),0)</f>
        <v>630</v>
      </c>
      <c r="AT27" s="41"/>
    </row>
    <row r="28" spans="1:46" s="20" customFormat="1" ht="17.100000000000001" customHeight="1" x14ac:dyDescent="0.15">
      <c r="A28" s="7">
        <v>11</v>
      </c>
      <c r="B28" s="8">
        <v>1988</v>
      </c>
      <c r="C28" s="9" t="s">
        <v>1582</v>
      </c>
      <c r="D28" s="20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796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5" t="s">
        <v>719</v>
      </c>
      <c r="AN28" s="158">
        <v>1</v>
      </c>
      <c r="AO28" s="159"/>
      <c r="AP28" s="61"/>
      <c r="AQ28" s="62"/>
      <c r="AR28" s="63"/>
      <c r="AS28" s="19">
        <f>ROUND(ROUND(L29*AN28,0)*(1+AQ15),0)</f>
        <v>630</v>
      </c>
      <c r="AT28" s="41"/>
    </row>
    <row r="29" spans="1:46" s="20" customFormat="1" ht="17.100000000000001" customHeight="1" x14ac:dyDescent="0.15">
      <c r="A29" s="7">
        <v>11</v>
      </c>
      <c r="B29" s="8">
        <v>1989</v>
      </c>
      <c r="C29" s="9" t="s">
        <v>1583</v>
      </c>
      <c r="D29" s="75"/>
      <c r="E29" s="76"/>
      <c r="F29" s="76"/>
      <c r="G29" s="79"/>
      <c r="L29" s="157">
        <v>420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6"/>
      <c r="AN29" s="56"/>
      <c r="AO29" s="57"/>
      <c r="AP29" s="61"/>
      <c r="AQ29" s="62"/>
      <c r="AR29" s="63"/>
      <c r="AS29" s="19">
        <f>ROUND(ROUND(L29*X30,0)*(1+AQ15),0)</f>
        <v>441</v>
      </c>
      <c r="AT29" s="41"/>
    </row>
    <row r="30" spans="1:46" s="20" customFormat="1" ht="17.100000000000001" customHeight="1" x14ac:dyDescent="0.15">
      <c r="A30" s="7">
        <v>11</v>
      </c>
      <c r="B30" s="8">
        <v>1990</v>
      </c>
      <c r="C30" s="9" t="s">
        <v>1584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166</v>
      </c>
      <c r="Q30" s="131"/>
      <c r="R30" s="131"/>
      <c r="S30" s="131"/>
      <c r="T30" s="131"/>
      <c r="U30" s="131"/>
      <c r="V30" s="70"/>
      <c r="W30" s="25" t="s">
        <v>720</v>
      </c>
      <c r="X30" s="158">
        <v>0.7</v>
      </c>
      <c r="Y30" s="159"/>
      <c r="Z30" s="60" t="s">
        <v>796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 t="s">
        <v>719</v>
      </c>
      <c r="AN30" s="158">
        <v>1</v>
      </c>
      <c r="AO30" s="159"/>
      <c r="AP30" s="53"/>
      <c r="AQ30" s="34"/>
      <c r="AR30" s="51"/>
      <c r="AS30" s="26">
        <f>ROUND(ROUND(ROUND(L29*X30,0)*AN30,0)*(1+AQ15),0)</f>
        <v>441</v>
      </c>
      <c r="AT30" s="41"/>
    </row>
    <row r="31" spans="1:46" s="20" customFormat="1" ht="17.100000000000001" customHeight="1" x14ac:dyDescent="0.15">
      <c r="A31" s="7">
        <v>11</v>
      </c>
      <c r="B31" s="8">
        <v>1991</v>
      </c>
      <c r="C31" s="9" t="s">
        <v>1585</v>
      </c>
      <c r="D31" s="164" t="s">
        <v>531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6"/>
      <c r="AN31" s="56"/>
      <c r="AO31" s="57"/>
      <c r="AP31" s="53"/>
      <c r="AQ31" s="34"/>
      <c r="AR31" s="51"/>
      <c r="AS31" s="19">
        <f>ROUND(L33*(1+AQ15),0)</f>
        <v>735</v>
      </c>
      <c r="AT31" s="41"/>
    </row>
    <row r="32" spans="1:46" s="20" customFormat="1" ht="17.100000000000001" customHeight="1" x14ac:dyDescent="0.15">
      <c r="A32" s="7">
        <v>11</v>
      </c>
      <c r="B32" s="8">
        <v>1992</v>
      </c>
      <c r="C32" s="9" t="s">
        <v>1586</v>
      </c>
      <c r="D32" s="202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796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5" t="s">
        <v>719</v>
      </c>
      <c r="AN32" s="158">
        <v>1</v>
      </c>
      <c r="AO32" s="159"/>
      <c r="AP32" s="59"/>
      <c r="AQ32" s="54"/>
      <c r="AR32" s="55"/>
      <c r="AS32" s="19">
        <f>ROUND(ROUND(L33*AN32,0)*(1+AQ15),0)</f>
        <v>735</v>
      </c>
      <c r="AT32" s="41"/>
    </row>
    <row r="33" spans="1:46" s="20" customFormat="1" ht="17.100000000000001" customHeight="1" x14ac:dyDescent="0.15">
      <c r="A33" s="7">
        <v>11</v>
      </c>
      <c r="B33" s="8">
        <v>1993</v>
      </c>
      <c r="C33" s="9" t="s">
        <v>1587</v>
      </c>
      <c r="D33" s="75"/>
      <c r="E33" s="76"/>
      <c r="F33" s="76"/>
      <c r="G33" s="79"/>
      <c r="L33" s="157">
        <v>490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36"/>
      <c r="AN33" s="56"/>
      <c r="AO33" s="57"/>
      <c r="AP33" s="74"/>
      <c r="AQ33" s="37"/>
      <c r="AR33" s="68"/>
      <c r="AS33" s="19">
        <f>ROUND(ROUND(L33*X34,0)*(1+AQ15),0)</f>
        <v>515</v>
      </c>
      <c r="AT33" s="41"/>
    </row>
    <row r="34" spans="1:46" s="20" customFormat="1" ht="17.100000000000001" customHeight="1" x14ac:dyDescent="0.15">
      <c r="A34" s="7">
        <v>11</v>
      </c>
      <c r="B34" s="8">
        <v>1994</v>
      </c>
      <c r="C34" s="9" t="s">
        <v>1588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166</v>
      </c>
      <c r="Q34" s="131"/>
      <c r="R34" s="131"/>
      <c r="S34" s="131"/>
      <c r="T34" s="131"/>
      <c r="U34" s="131"/>
      <c r="V34" s="70"/>
      <c r="W34" s="25" t="s">
        <v>720</v>
      </c>
      <c r="X34" s="158">
        <v>0.7</v>
      </c>
      <c r="Y34" s="159"/>
      <c r="Z34" s="60" t="s">
        <v>796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 t="s">
        <v>719</v>
      </c>
      <c r="AN34" s="158">
        <v>1</v>
      </c>
      <c r="AO34" s="159"/>
      <c r="AP34" s="59"/>
      <c r="AQ34" s="54"/>
      <c r="AR34" s="55"/>
      <c r="AS34" s="26">
        <f>ROUND(ROUND(ROUND(L33*X34,0)*AN34,0)*(1+AQ15),0)</f>
        <v>515</v>
      </c>
      <c r="AT34" s="41"/>
    </row>
    <row r="35" spans="1:46" s="20" customFormat="1" ht="17.100000000000001" customHeight="1" x14ac:dyDescent="0.15">
      <c r="A35" s="7">
        <v>11</v>
      </c>
      <c r="B35" s="8">
        <v>1995</v>
      </c>
      <c r="C35" s="9" t="s">
        <v>1589</v>
      </c>
      <c r="D35" s="164" t="s">
        <v>532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36"/>
      <c r="AN35" s="56"/>
      <c r="AO35" s="57"/>
      <c r="AP35" s="74"/>
      <c r="AQ35" s="37"/>
      <c r="AR35" s="68"/>
      <c r="AS35" s="19">
        <f>ROUND(L37*(1+AQ15),0)</f>
        <v>840</v>
      </c>
      <c r="AT35" s="41"/>
    </row>
    <row r="36" spans="1:46" s="20" customFormat="1" ht="17.100000000000001" customHeight="1" x14ac:dyDescent="0.15">
      <c r="A36" s="7">
        <v>11</v>
      </c>
      <c r="B36" s="8">
        <v>1996</v>
      </c>
      <c r="C36" s="9" t="s">
        <v>1590</v>
      </c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796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5" t="s">
        <v>719</v>
      </c>
      <c r="AN36" s="158">
        <v>1</v>
      </c>
      <c r="AO36" s="159"/>
      <c r="AP36" s="85"/>
      <c r="AQ36" s="86"/>
      <c r="AR36" s="87"/>
      <c r="AS36" s="19">
        <f>ROUND(ROUND(L37*AN36,0)*(1+AQ15),0)</f>
        <v>840</v>
      </c>
      <c r="AT36" s="41"/>
    </row>
    <row r="37" spans="1:46" s="20" customFormat="1" ht="17.100000000000001" customHeight="1" x14ac:dyDescent="0.15">
      <c r="A37" s="7">
        <v>11</v>
      </c>
      <c r="B37" s="8">
        <v>1997</v>
      </c>
      <c r="C37" s="9" t="s">
        <v>1591</v>
      </c>
      <c r="D37" s="75"/>
      <c r="E37" s="76"/>
      <c r="F37" s="76"/>
      <c r="G37" s="79"/>
      <c r="L37" s="157">
        <v>560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36"/>
      <c r="AN37" s="56"/>
      <c r="AO37" s="57"/>
      <c r="AP37" s="85"/>
      <c r="AQ37" s="86"/>
      <c r="AR37" s="87"/>
      <c r="AS37" s="19">
        <f>ROUND(ROUND(L37*X38,0)*(1+AQ15),0)</f>
        <v>588</v>
      </c>
      <c r="AT37" s="41"/>
    </row>
    <row r="38" spans="1:46" s="20" customFormat="1" ht="17.100000000000001" customHeight="1" x14ac:dyDescent="0.15">
      <c r="A38" s="7">
        <v>11</v>
      </c>
      <c r="B38" s="8">
        <v>1998</v>
      </c>
      <c r="C38" s="9" t="s">
        <v>1592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166</v>
      </c>
      <c r="Q38" s="131"/>
      <c r="R38" s="131"/>
      <c r="S38" s="131"/>
      <c r="T38" s="131"/>
      <c r="U38" s="131"/>
      <c r="V38" s="70"/>
      <c r="W38" s="25" t="s">
        <v>720</v>
      </c>
      <c r="X38" s="158">
        <v>0.7</v>
      </c>
      <c r="Y38" s="159"/>
      <c r="Z38" s="60" t="s">
        <v>796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5" t="s">
        <v>719</v>
      </c>
      <c r="AN38" s="158">
        <v>1</v>
      </c>
      <c r="AO38" s="159"/>
      <c r="AP38" s="85"/>
      <c r="AQ38" s="86"/>
      <c r="AR38" s="87"/>
      <c r="AS38" s="26">
        <f>ROUND(ROUND(ROUND(L37*X38,0)*AN38,0)*(1+AQ15),0)</f>
        <v>588</v>
      </c>
      <c r="AT38" s="41"/>
    </row>
    <row r="39" spans="1:46" s="20" customFormat="1" ht="17.100000000000001" customHeight="1" x14ac:dyDescent="0.15">
      <c r="A39" s="7">
        <v>11</v>
      </c>
      <c r="B39" s="8">
        <v>1999</v>
      </c>
      <c r="C39" s="9" t="s">
        <v>1593</v>
      </c>
      <c r="D39" s="164" t="s">
        <v>160</v>
      </c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36"/>
      <c r="AN39" s="56"/>
      <c r="AO39" s="57"/>
      <c r="AP39" s="85"/>
      <c r="AQ39" s="86"/>
      <c r="AR39" s="87"/>
      <c r="AS39" s="19">
        <f>ROUND(L41*(1+AQ15),0)</f>
        <v>945</v>
      </c>
      <c r="AT39" s="41"/>
    </row>
    <row r="40" spans="1:46" s="20" customFormat="1" ht="17.100000000000001" customHeight="1" x14ac:dyDescent="0.15">
      <c r="A40" s="7">
        <v>11</v>
      </c>
      <c r="B40" s="8">
        <v>2000</v>
      </c>
      <c r="C40" s="9" t="s">
        <v>1594</v>
      </c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796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5" t="s">
        <v>719</v>
      </c>
      <c r="AN40" s="158">
        <v>1</v>
      </c>
      <c r="AO40" s="159"/>
      <c r="AP40" s="52"/>
      <c r="AQ40" s="37"/>
      <c r="AR40" s="68"/>
      <c r="AS40" s="19">
        <f>ROUND(ROUND(L41*AN40,0)*(1+AQ15),0)</f>
        <v>945</v>
      </c>
      <c r="AT40" s="41"/>
    </row>
    <row r="41" spans="1:46" s="20" customFormat="1" ht="17.100000000000001" customHeight="1" x14ac:dyDescent="0.15">
      <c r="A41" s="7">
        <v>11</v>
      </c>
      <c r="B41" s="8">
        <v>2001</v>
      </c>
      <c r="C41" s="9" t="s">
        <v>1595</v>
      </c>
      <c r="D41" s="75"/>
      <c r="E41" s="76"/>
      <c r="F41" s="76"/>
      <c r="G41" s="79"/>
      <c r="L41" s="157">
        <v>630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6"/>
      <c r="AN41" s="56"/>
      <c r="AO41" s="57"/>
      <c r="AP41" s="53"/>
      <c r="AQ41" s="34"/>
      <c r="AR41" s="51"/>
      <c r="AS41" s="19">
        <f>ROUND(ROUND(L41*X42,0)*(1+AQ15),0)</f>
        <v>662</v>
      </c>
      <c r="AT41" s="41"/>
    </row>
    <row r="42" spans="1:46" s="20" customFormat="1" ht="17.100000000000001" customHeight="1" x14ac:dyDescent="0.15">
      <c r="A42" s="7">
        <v>11</v>
      </c>
      <c r="B42" s="8">
        <v>2002</v>
      </c>
      <c r="C42" s="9" t="s">
        <v>1596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166</v>
      </c>
      <c r="Q42" s="131"/>
      <c r="R42" s="131"/>
      <c r="S42" s="131"/>
      <c r="T42" s="131"/>
      <c r="U42" s="131"/>
      <c r="V42" s="70"/>
      <c r="W42" s="25" t="s">
        <v>720</v>
      </c>
      <c r="X42" s="158">
        <v>0.7</v>
      </c>
      <c r="Y42" s="159"/>
      <c r="Z42" s="60" t="s">
        <v>796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5" t="s">
        <v>719</v>
      </c>
      <c r="AN42" s="158">
        <v>1</v>
      </c>
      <c r="AO42" s="159"/>
      <c r="AP42" s="53"/>
      <c r="AQ42" s="34"/>
      <c r="AR42" s="51"/>
      <c r="AS42" s="26">
        <f>ROUND(ROUND(ROUND(L41*X42,0)*AN42,0)*(1+AQ15),0)</f>
        <v>662</v>
      </c>
      <c r="AT42" s="41"/>
    </row>
    <row r="43" spans="1:46" s="20" customFormat="1" ht="17.100000000000001" customHeight="1" x14ac:dyDescent="0.15">
      <c r="A43" s="7">
        <v>11</v>
      </c>
      <c r="B43" s="8">
        <v>2003</v>
      </c>
      <c r="C43" s="9" t="s">
        <v>1597</v>
      </c>
      <c r="D43" s="164" t="s">
        <v>161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6"/>
      <c r="AN43" s="56"/>
      <c r="AO43" s="57"/>
      <c r="AP43" s="53"/>
      <c r="AQ43" s="34"/>
      <c r="AR43" s="51"/>
      <c r="AS43" s="19">
        <f>ROUND(L45*(1+AQ15),0)</f>
        <v>1050</v>
      </c>
      <c r="AT43" s="41"/>
    </row>
    <row r="44" spans="1:46" s="20" customFormat="1" ht="17.100000000000001" customHeight="1" x14ac:dyDescent="0.15">
      <c r="A44" s="7">
        <v>11</v>
      </c>
      <c r="B44" s="8">
        <v>2004</v>
      </c>
      <c r="C44" s="9" t="s">
        <v>1598</v>
      </c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796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5" t="s">
        <v>719</v>
      </c>
      <c r="AN44" s="158">
        <v>1</v>
      </c>
      <c r="AO44" s="159"/>
      <c r="AP44" s="53"/>
      <c r="AQ44" s="34"/>
      <c r="AR44" s="51"/>
      <c r="AS44" s="19">
        <f>ROUND(ROUND(L45*AN44,0)*(1+AQ15),0)</f>
        <v>1050</v>
      </c>
      <c r="AT44" s="41"/>
    </row>
    <row r="45" spans="1:46" s="20" customFormat="1" ht="17.100000000000001" customHeight="1" x14ac:dyDescent="0.15">
      <c r="A45" s="7">
        <v>11</v>
      </c>
      <c r="B45" s="8">
        <v>2005</v>
      </c>
      <c r="C45" s="9" t="s">
        <v>1599</v>
      </c>
      <c r="D45" s="75"/>
      <c r="E45" s="76"/>
      <c r="F45" s="76"/>
      <c r="G45" s="79"/>
      <c r="L45" s="157">
        <v>700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6"/>
      <c r="AN45" s="56"/>
      <c r="AO45" s="57"/>
      <c r="AP45" s="53"/>
      <c r="AQ45" s="34"/>
      <c r="AR45" s="51"/>
      <c r="AS45" s="19">
        <f>ROUND(ROUND(L45*X46,0)*(1+AQ15),0)</f>
        <v>735</v>
      </c>
      <c r="AT45" s="41"/>
    </row>
    <row r="46" spans="1:46" s="20" customFormat="1" ht="17.100000000000001" customHeight="1" x14ac:dyDescent="0.15">
      <c r="A46" s="7">
        <v>11</v>
      </c>
      <c r="B46" s="8">
        <v>2006</v>
      </c>
      <c r="C46" s="9" t="s">
        <v>1600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166</v>
      </c>
      <c r="Q46" s="131"/>
      <c r="R46" s="131"/>
      <c r="S46" s="131"/>
      <c r="T46" s="131"/>
      <c r="U46" s="131"/>
      <c r="V46" s="70"/>
      <c r="W46" s="25" t="s">
        <v>720</v>
      </c>
      <c r="X46" s="158">
        <v>0.7</v>
      </c>
      <c r="Y46" s="159"/>
      <c r="Z46" s="60" t="s">
        <v>796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 t="s">
        <v>719</v>
      </c>
      <c r="AN46" s="158">
        <v>1</v>
      </c>
      <c r="AO46" s="159"/>
      <c r="AP46" s="59"/>
      <c r="AQ46" s="54"/>
      <c r="AR46" s="55"/>
      <c r="AS46" s="26">
        <f>ROUND(ROUND(ROUND(L45*X46,0)*AN46,0)*(1+AQ15),0)</f>
        <v>735</v>
      </c>
      <c r="AT46" s="41"/>
    </row>
    <row r="47" spans="1:46" s="20" customFormat="1" ht="17.100000000000001" customHeight="1" x14ac:dyDescent="0.15">
      <c r="A47" s="7">
        <v>11</v>
      </c>
      <c r="B47" s="8">
        <v>2007</v>
      </c>
      <c r="C47" s="9" t="s">
        <v>1601</v>
      </c>
      <c r="D47" s="164" t="s">
        <v>162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36"/>
      <c r="AN47" s="56"/>
      <c r="AO47" s="57"/>
      <c r="AP47" s="74"/>
      <c r="AQ47" s="37"/>
      <c r="AR47" s="68"/>
      <c r="AS47" s="19">
        <f>ROUND(L49*(1+AQ15),0)</f>
        <v>1155</v>
      </c>
      <c r="AT47" s="41"/>
    </row>
    <row r="48" spans="1:46" s="20" customFormat="1" ht="17.100000000000001" customHeight="1" x14ac:dyDescent="0.15">
      <c r="A48" s="7">
        <v>11</v>
      </c>
      <c r="B48" s="8">
        <v>2008</v>
      </c>
      <c r="C48" s="9" t="s">
        <v>1602</v>
      </c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796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 t="s">
        <v>719</v>
      </c>
      <c r="AN48" s="158">
        <v>1</v>
      </c>
      <c r="AO48" s="159"/>
      <c r="AP48" s="59"/>
      <c r="AQ48" s="54"/>
      <c r="AR48" s="55"/>
      <c r="AS48" s="19">
        <f>ROUND(ROUND(L49*AN48,0)*(1+AQ15),0)</f>
        <v>1155</v>
      </c>
      <c r="AT48" s="41"/>
    </row>
    <row r="49" spans="1:46" s="20" customFormat="1" ht="17.100000000000001" customHeight="1" x14ac:dyDescent="0.15">
      <c r="A49" s="7">
        <v>11</v>
      </c>
      <c r="B49" s="8">
        <v>2009</v>
      </c>
      <c r="C49" s="9" t="s">
        <v>1603</v>
      </c>
      <c r="D49" s="75"/>
      <c r="E49" s="76"/>
      <c r="F49" s="76"/>
      <c r="G49" s="79"/>
      <c r="L49" s="157">
        <v>770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36"/>
      <c r="AN49" s="56"/>
      <c r="AO49" s="57"/>
      <c r="AP49" s="74"/>
      <c r="AQ49" s="37"/>
      <c r="AR49" s="68"/>
      <c r="AS49" s="19">
        <f>ROUND(ROUND(L49*X50,0)*(1+AQ15),0)</f>
        <v>809</v>
      </c>
      <c r="AT49" s="41"/>
    </row>
    <row r="50" spans="1:46" s="20" customFormat="1" ht="17.100000000000001" customHeight="1" x14ac:dyDescent="0.15">
      <c r="A50" s="7">
        <v>11</v>
      </c>
      <c r="B50" s="8">
        <v>2010</v>
      </c>
      <c r="C50" s="9" t="s">
        <v>1604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166</v>
      </c>
      <c r="Q50" s="131"/>
      <c r="R50" s="131"/>
      <c r="S50" s="131"/>
      <c r="T50" s="131"/>
      <c r="U50" s="131"/>
      <c r="V50" s="70"/>
      <c r="W50" s="25" t="s">
        <v>720</v>
      </c>
      <c r="X50" s="158">
        <v>0.7</v>
      </c>
      <c r="Y50" s="159"/>
      <c r="Z50" s="60" t="s">
        <v>796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5" t="s">
        <v>719</v>
      </c>
      <c r="AN50" s="158">
        <v>1</v>
      </c>
      <c r="AO50" s="159"/>
      <c r="AP50" s="59"/>
      <c r="AQ50" s="54"/>
      <c r="AR50" s="55"/>
      <c r="AS50" s="26">
        <f>ROUND(ROUND(ROUND(L49*X50,0)*AN50,0)*(1+AQ15),0)</f>
        <v>809</v>
      </c>
      <c r="AT50" s="41"/>
    </row>
    <row r="51" spans="1:46" s="20" customFormat="1" ht="17.100000000000001" customHeight="1" x14ac:dyDescent="0.15">
      <c r="A51" s="7">
        <v>11</v>
      </c>
      <c r="B51" s="8">
        <v>2011</v>
      </c>
      <c r="C51" s="9" t="s">
        <v>1605</v>
      </c>
      <c r="D51" s="164" t="s">
        <v>163</v>
      </c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6"/>
      <c r="AN51" s="56"/>
      <c r="AO51" s="57"/>
      <c r="AP51" s="74"/>
      <c r="AQ51" s="37"/>
      <c r="AR51" s="68"/>
      <c r="AS51" s="19">
        <f>ROUND(L53*(1+AQ15),0)</f>
        <v>1260</v>
      </c>
      <c r="AT51" s="41"/>
    </row>
    <row r="52" spans="1:46" s="20" customFormat="1" ht="17.100000000000001" customHeight="1" x14ac:dyDescent="0.15">
      <c r="A52" s="7">
        <v>11</v>
      </c>
      <c r="B52" s="8">
        <v>2012</v>
      </c>
      <c r="C52" s="9" t="s">
        <v>1606</v>
      </c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796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5" t="s">
        <v>719</v>
      </c>
      <c r="AN52" s="158">
        <v>1</v>
      </c>
      <c r="AO52" s="159"/>
      <c r="AP52" s="52"/>
      <c r="AQ52" s="54"/>
      <c r="AR52" s="55"/>
      <c r="AS52" s="19">
        <f>ROUND(ROUND(L53*AN52,0)*(1+AQ15),0)</f>
        <v>1260</v>
      </c>
      <c r="AT52" s="41"/>
    </row>
    <row r="53" spans="1:46" s="20" customFormat="1" ht="17.100000000000001" customHeight="1" x14ac:dyDescent="0.15">
      <c r="A53" s="7">
        <v>11</v>
      </c>
      <c r="B53" s="8">
        <v>2013</v>
      </c>
      <c r="C53" s="9" t="s">
        <v>1607</v>
      </c>
      <c r="D53" s="75"/>
      <c r="E53" s="76"/>
      <c r="F53" s="76"/>
      <c r="G53" s="79"/>
      <c r="L53" s="157">
        <v>840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36"/>
      <c r="AN53" s="56"/>
      <c r="AO53" s="57"/>
      <c r="AP53" s="53"/>
      <c r="AQ53" s="34"/>
      <c r="AR53" s="51"/>
      <c r="AS53" s="19">
        <f>ROUND(ROUND(L53*X54,0)*(1+AQ15),0)</f>
        <v>882</v>
      </c>
      <c r="AT53" s="41"/>
    </row>
    <row r="54" spans="1:46" s="20" customFormat="1" ht="17.100000000000001" customHeight="1" x14ac:dyDescent="0.15">
      <c r="A54" s="7">
        <v>11</v>
      </c>
      <c r="B54" s="8">
        <v>2014</v>
      </c>
      <c r="C54" s="9" t="s">
        <v>1608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166</v>
      </c>
      <c r="Q54" s="131"/>
      <c r="R54" s="131"/>
      <c r="S54" s="131"/>
      <c r="T54" s="131"/>
      <c r="U54" s="131"/>
      <c r="V54" s="70"/>
      <c r="W54" s="25" t="s">
        <v>720</v>
      </c>
      <c r="X54" s="158">
        <v>0.7</v>
      </c>
      <c r="Y54" s="159"/>
      <c r="Z54" s="60" t="s">
        <v>796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5" t="s">
        <v>719</v>
      </c>
      <c r="AN54" s="158">
        <v>1</v>
      </c>
      <c r="AO54" s="159"/>
      <c r="AP54" s="53"/>
      <c r="AQ54" s="34"/>
      <c r="AR54" s="51"/>
      <c r="AS54" s="26">
        <f>ROUND(ROUND(ROUND(L53*X54,0)*AN54,0)*(1+AQ15),0)</f>
        <v>882</v>
      </c>
      <c r="AT54" s="41"/>
    </row>
    <row r="55" spans="1:46" s="20" customFormat="1" ht="17.100000000000001" customHeight="1" x14ac:dyDescent="0.15">
      <c r="A55" s="7">
        <v>11</v>
      </c>
      <c r="B55" s="8">
        <v>2015</v>
      </c>
      <c r="C55" s="9" t="s">
        <v>1609</v>
      </c>
      <c r="D55" s="164" t="s">
        <v>164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36"/>
      <c r="AN55" s="56"/>
      <c r="AO55" s="57"/>
      <c r="AP55" s="53"/>
      <c r="AQ55" s="34"/>
      <c r="AR55" s="51"/>
      <c r="AS55" s="19">
        <f>ROUND(L57*(1+AQ15),0)</f>
        <v>1365</v>
      </c>
      <c r="AT55" s="41"/>
    </row>
    <row r="56" spans="1:46" s="20" customFormat="1" ht="17.100000000000001" customHeight="1" x14ac:dyDescent="0.15">
      <c r="A56" s="7">
        <v>11</v>
      </c>
      <c r="B56" s="8">
        <v>2016</v>
      </c>
      <c r="C56" s="9" t="s">
        <v>1610</v>
      </c>
      <c r="D56" s="202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796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5" t="s">
        <v>719</v>
      </c>
      <c r="AN56" s="158">
        <v>1</v>
      </c>
      <c r="AO56" s="159"/>
      <c r="AP56" s="53"/>
      <c r="AQ56" s="34"/>
      <c r="AR56" s="51"/>
      <c r="AS56" s="19">
        <f>ROUND(ROUND(L57*AN56,0)*(1+AQ15),0)</f>
        <v>1365</v>
      </c>
      <c r="AT56" s="41"/>
    </row>
    <row r="57" spans="1:46" s="20" customFormat="1" ht="17.100000000000001" customHeight="1" x14ac:dyDescent="0.15">
      <c r="A57" s="7">
        <v>11</v>
      </c>
      <c r="B57" s="8">
        <v>2017</v>
      </c>
      <c r="C57" s="9" t="s">
        <v>1611</v>
      </c>
      <c r="D57" s="75"/>
      <c r="E57" s="76"/>
      <c r="F57" s="76"/>
      <c r="G57" s="79"/>
      <c r="L57" s="157">
        <v>910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36"/>
      <c r="AN57" s="56"/>
      <c r="AO57" s="57"/>
      <c r="AP57" s="53"/>
      <c r="AQ57" s="34"/>
      <c r="AR57" s="51"/>
      <c r="AS57" s="19">
        <f>ROUND(ROUND(L57*X58,0)*(1+AQ15),0)</f>
        <v>956</v>
      </c>
      <c r="AT57" s="41"/>
    </row>
    <row r="58" spans="1:46" s="20" customFormat="1" ht="17.100000000000001" customHeight="1" x14ac:dyDescent="0.15">
      <c r="A58" s="7">
        <v>11</v>
      </c>
      <c r="B58" s="8">
        <v>2018</v>
      </c>
      <c r="C58" s="9" t="s">
        <v>1612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166</v>
      </c>
      <c r="Q58" s="131"/>
      <c r="R58" s="131"/>
      <c r="S58" s="131"/>
      <c r="T58" s="131"/>
      <c r="U58" s="131"/>
      <c r="V58" s="70"/>
      <c r="W58" s="25" t="s">
        <v>720</v>
      </c>
      <c r="X58" s="158">
        <v>0.7</v>
      </c>
      <c r="Y58" s="159"/>
      <c r="Z58" s="60" t="s">
        <v>796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5" t="s">
        <v>719</v>
      </c>
      <c r="AN58" s="158">
        <v>1</v>
      </c>
      <c r="AO58" s="159"/>
      <c r="AP58" s="35"/>
      <c r="AQ58" s="38"/>
      <c r="AR58" s="83"/>
      <c r="AS58" s="26">
        <f>ROUND(ROUND(ROUND(L57*X58,0)*AN58,0)*(1+AQ15),0)</f>
        <v>956</v>
      </c>
      <c r="AT58" s="58"/>
    </row>
    <row r="59" spans="1:46" ht="17.100000000000001" customHeight="1" x14ac:dyDescent="0.15">
      <c r="A59" s="1"/>
      <c r="AP59" s="34"/>
      <c r="AQ59" s="34"/>
      <c r="AR59" s="34"/>
    </row>
    <row r="60" spans="1:46" ht="17.100000000000001" customHeight="1" x14ac:dyDescent="0.15">
      <c r="A60" s="1"/>
      <c r="AP60" s="34"/>
      <c r="AQ60" s="34"/>
      <c r="AR60" s="34"/>
    </row>
    <row r="61" spans="1:46" s="20" customFormat="1" ht="17.100000000000001" customHeight="1" x14ac:dyDescent="0.15">
      <c r="A61" s="28"/>
      <c r="B61" s="28"/>
      <c r="C61" s="15"/>
      <c r="D61" s="15"/>
      <c r="E61" s="15"/>
      <c r="F61" s="15"/>
      <c r="G61" s="15"/>
      <c r="H61" s="15"/>
      <c r="I61" s="44"/>
      <c r="J61" s="4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7"/>
      <c r="V61" s="27"/>
      <c r="W61" s="15"/>
      <c r="X61" s="37"/>
      <c r="Y61" s="42"/>
      <c r="Z61" s="15"/>
      <c r="AA61" s="15"/>
      <c r="AB61" s="15"/>
      <c r="AC61" s="37"/>
      <c r="AD61" s="42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34"/>
      <c r="AQ61" s="34"/>
      <c r="AR61" s="34"/>
      <c r="AS61" s="46"/>
      <c r="AT61" s="34"/>
    </row>
    <row r="62" spans="1:46" s="20" customFormat="1" ht="17.100000000000001" customHeight="1" x14ac:dyDescent="0.15">
      <c r="A62" s="28"/>
      <c r="B62" s="2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7"/>
      <c r="V62" s="27"/>
      <c r="W62" s="15"/>
      <c r="X62" s="27"/>
      <c r="Y62" s="42"/>
      <c r="Z62" s="15"/>
      <c r="AA62" s="15"/>
      <c r="AB62" s="15"/>
      <c r="AC62" s="37"/>
      <c r="AD62" s="42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34"/>
      <c r="AQ62" s="34"/>
      <c r="AR62" s="34"/>
      <c r="AS62" s="46"/>
      <c r="AT62" s="34"/>
    </row>
    <row r="63" spans="1:46" s="20" customFormat="1" ht="17.100000000000001" customHeight="1" x14ac:dyDescent="0.15">
      <c r="A63" s="28"/>
      <c r="B63" s="2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7"/>
      <c r="V63" s="27"/>
      <c r="W63" s="15"/>
      <c r="X63" s="27"/>
      <c r="Y63" s="42"/>
      <c r="Z63" s="15"/>
      <c r="AA63" s="15"/>
      <c r="AB63" s="15"/>
      <c r="AC63" s="14"/>
      <c r="AD63" s="14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34"/>
      <c r="AQ63" s="34"/>
      <c r="AR63" s="34"/>
      <c r="AS63" s="46"/>
      <c r="AT63" s="34"/>
    </row>
    <row r="64" spans="1:46" s="20" customFormat="1" ht="17.100000000000001" customHeight="1" x14ac:dyDescent="0.15">
      <c r="A64" s="28"/>
      <c r="B64" s="2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47"/>
      <c r="U64" s="48"/>
      <c r="V64" s="48"/>
      <c r="W64" s="34"/>
      <c r="X64" s="48"/>
      <c r="Y64" s="42"/>
      <c r="Z64" s="15"/>
      <c r="AA64" s="15"/>
      <c r="AB64" s="15"/>
      <c r="AC64" s="37"/>
      <c r="AD64" s="42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34"/>
      <c r="AQ64" s="34"/>
      <c r="AR64" s="34"/>
      <c r="AS64" s="46"/>
      <c r="AT64" s="34"/>
    </row>
    <row r="65" spans="1:46" s="20" customFormat="1" ht="17.100000000000001" customHeight="1" x14ac:dyDescent="0.15">
      <c r="A65" s="28"/>
      <c r="B65" s="2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7"/>
      <c r="U65" s="49"/>
      <c r="V65" s="50"/>
      <c r="W65" s="15"/>
      <c r="X65" s="27"/>
      <c r="Y65" s="42"/>
      <c r="Z65" s="15"/>
      <c r="AA65" s="15"/>
      <c r="AB65" s="15"/>
      <c r="AC65" s="37"/>
      <c r="AD65" s="42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34"/>
      <c r="AQ65" s="34"/>
      <c r="AR65" s="34"/>
      <c r="AS65" s="46"/>
      <c r="AT65" s="34"/>
    </row>
    <row r="66" spans="1:46" s="20" customFormat="1" ht="17.100000000000001" customHeight="1" x14ac:dyDescent="0.15">
      <c r="A66" s="28"/>
      <c r="B66" s="2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7"/>
      <c r="V66" s="42"/>
      <c r="W66" s="15"/>
      <c r="X66" s="27"/>
      <c r="Y66" s="42"/>
      <c r="Z66" s="15"/>
      <c r="AA66" s="15"/>
      <c r="AB66" s="15"/>
      <c r="AC66" s="14"/>
      <c r="AD66" s="14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34"/>
      <c r="AQ66" s="34"/>
      <c r="AR66" s="34"/>
      <c r="AS66" s="46"/>
      <c r="AT66" s="34"/>
    </row>
    <row r="67" spans="1:46" s="20" customFormat="1" ht="17.100000000000001" customHeight="1" x14ac:dyDescent="0.15">
      <c r="A67" s="28"/>
      <c r="B67" s="2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7"/>
      <c r="V67" s="42"/>
      <c r="W67" s="15"/>
      <c r="X67" s="37"/>
      <c r="Y67" s="42"/>
      <c r="Z67" s="15"/>
      <c r="AA67" s="15"/>
      <c r="AB67" s="15"/>
      <c r="AC67" s="37"/>
      <c r="AD67" s="42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34"/>
      <c r="AQ67" s="34"/>
      <c r="AR67" s="34"/>
      <c r="AS67" s="46"/>
      <c r="AT67" s="34"/>
    </row>
    <row r="68" spans="1:46" ht="17.100000000000001" customHeight="1" x14ac:dyDescent="0.15">
      <c r="AP68" s="62"/>
      <c r="AQ68" s="62"/>
      <c r="AR68" s="62"/>
    </row>
    <row r="69" spans="1:46" ht="17.100000000000001" customHeight="1" x14ac:dyDescent="0.15">
      <c r="AP69" s="45"/>
      <c r="AQ69" s="45"/>
      <c r="AR69" s="45"/>
    </row>
    <row r="70" spans="1:46" ht="17.100000000000001" customHeight="1" x14ac:dyDescent="0.15">
      <c r="AP70" s="45"/>
      <c r="AQ70" s="45"/>
      <c r="AR70" s="45"/>
    </row>
    <row r="71" spans="1:46" ht="17.100000000000001" customHeight="1" x14ac:dyDescent="0.15">
      <c r="AP71" s="15"/>
      <c r="AQ71" s="15"/>
      <c r="AR71" s="15"/>
    </row>
    <row r="72" spans="1:46" ht="17.100000000000001" customHeight="1" x14ac:dyDescent="0.15">
      <c r="AP72" s="45"/>
      <c r="AQ72" s="45"/>
      <c r="AR72" s="45"/>
    </row>
    <row r="73" spans="1:46" ht="17.100000000000001" customHeight="1" x14ac:dyDescent="0.15">
      <c r="AP73" s="45"/>
      <c r="AQ73" s="45"/>
      <c r="AR73" s="45"/>
    </row>
    <row r="74" spans="1:46" ht="17.100000000000001" customHeight="1" x14ac:dyDescent="0.15">
      <c r="AP74" s="15"/>
      <c r="AQ74" s="15"/>
      <c r="AR74" s="15"/>
    </row>
    <row r="75" spans="1:46" ht="17.100000000000001" customHeight="1" x14ac:dyDescent="0.15">
      <c r="AP75" s="45"/>
      <c r="AQ75" s="45"/>
      <c r="AR75" s="45"/>
    </row>
  </sheetData>
  <sheetProtection password="CB5D" sheet="1" objects="1" scenarios="1"/>
  <mergeCells count="67">
    <mergeCell ref="AN56:AO56"/>
    <mergeCell ref="L57:M57"/>
    <mergeCell ref="X58:Y58"/>
    <mergeCell ref="AN58:AO58"/>
    <mergeCell ref="D55:N56"/>
    <mergeCell ref="AN52:AO52"/>
    <mergeCell ref="L53:M53"/>
    <mergeCell ref="X54:Y54"/>
    <mergeCell ref="AN54:AO54"/>
    <mergeCell ref="L45:M45"/>
    <mergeCell ref="X46:Y46"/>
    <mergeCell ref="AN46:AO46"/>
    <mergeCell ref="D43:N44"/>
    <mergeCell ref="D51:N52"/>
    <mergeCell ref="AN48:AO48"/>
    <mergeCell ref="L49:M49"/>
    <mergeCell ref="X50:Y50"/>
    <mergeCell ref="AN50:AO50"/>
    <mergeCell ref="D47:N48"/>
    <mergeCell ref="AN40:AO40"/>
    <mergeCell ref="L41:M41"/>
    <mergeCell ref="X42:Y42"/>
    <mergeCell ref="AN42:AO42"/>
    <mergeCell ref="D39:N40"/>
    <mergeCell ref="AN44:AO44"/>
    <mergeCell ref="X34:Y34"/>
    <mergeCell ref="AN34:AO34"/>
    <mergeCell ref="D31:N32"/>
    <mergeCell ref="AN36:AO36"/>
    <mergeCell ref="L37:M37"/>
    <mergeCell ref="X38:Y38"/>
    <mergeCell ref="AN38:AO38"/>
    <mergeCell ref="D35:N36"/>
    <mergeCell ref="L29:M29"/>
    <mergeCell ref="X30:Y30"/>
    <mergeCell ref="AN30:AO30"/>
    <mergeCell ref="D27:N28"/>
    <mergeCell ref="AN32:AO32"/>
    <mergeCell ref="L33:M33"/>
    <mergeCell ref="AN24:AO24"/>
    <mergeCell ref="L25:M25"/>
    <mergeCell ref="X26:Y26"/>
    <mergeCell ref="AN26:AO26"/>
    <mergeCell ref="D23:N24"/>
    <mergeCell ref="AN28:AO28"/>
    <mergeCell ref="X18:Y18"/>
    <mergeCell ref="AN18:AO18"/>
    <mergeCell ref="D15:N16"/>
    <mergeCell ref="AN20:AO20"/>
    <mergeCell ref="L21:M21"/>
    <mergeCell ref="X22:Y22"/>
    <mergeCell ref="AN22:AO22"/>
    <mergeCell ref="D19:N20"/>
    <mergeCell ref="AN8:AO8"/>
    <mergeCell ref="AN10:AO10"/>
    <mergeCell ref="X10:Y10"/>
    <mergeCell ref="AP11:AR14"/>
    <mergeCell ref="AN16:AO16"/>
    <mergeCell ref="L17:M17"/>
    <mergeCell ref="D7:N8"/>
    <mergeCell ref="AQ15:AR15"/>
    <mergeCell ref="AN12:AO12"/>
    <mergeCell ref="L9:M9"/>
    <mergeCell ref="L13:M13"/>
    <mergeCell ref="X14:Y14"/>
    <mergeCell ref="AN14:AO14"/>
    <mergeCell ref="D11:N1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1" orientation="portrait" r:id="rId1"/>
  <headerFooter alignWithMargins="0">
    <oddHeader>&amp;R&amp;9居宅介護</oddHeader>
    <oddFooter>&amp;C&amp;14&amp;P</oddFooter>
  </headerFooter>
  <rowBreaks count="1" manualBreakCount="1">
    <brk id="60" max="4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topLeftCell="A37" zoomScale="85" zoomScaleNormal="75" zoomScaleSheetLayoutView="75" workbookViewId="0">
      <selection activeCell="C76" sqref="C7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641</v>
      </c>
    </row>
    <row r="5" spans="1:47" s="20" customFormat="1" ht="17.100000000000001" customHeight="1" x14ac:dyDescent="0.15">
      <c r="A5" s="2" t="s">
        <v>1339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6111</v>
      </c>
      <c r="C7" s="9" t="s">
        <v>642</v>
      </c>
      <c r="D7" s="160" t="s">
        <v>167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36"/>
      <c r="AQ7" s="56"/>
      <c r="AR7" s="57"/>
      <c r="AS7" s="19">
        <f>ROUND(L9,0)</f>
        <v>80</v>
      </c>
      <c r="AT7" s="69" t="s">
        <v>533</v>
      </c>
    </row>
    <row r="8" spans="1:47" s="20" customFormat="1" ht="17.100000000000001" customHeight="1" x14ac:dyDescent="0.15">
      <c r="A8" s="7">
        <v>11</v>
      </c>
      <c r="B8" s="8">
        <v>6112</v>
      </c>
      <c r="C8" s="9" t="s">
        <v>643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644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5" t="s">
        <v>534</v>
      </c>
      <c r="AQ8" s="158">
        <v>1</v>
      </c>
      <c r="AR8" s="159"/>
      <c r="AS8" s="19">
        <f>ROUND(L9*AQ8,0)</f>
        <v>80</v>
      </c>
      <c r="AT8" s="41"/>
    </row>
    <row r="9" spans="1:47" s="20" customFormat="1" ht="17.100000000000001" customHeight="1" x14ac:dyDescent="0.15">
      <c r="A9" s="7">
        <v>11</v>
      </c>
      <c r="B9" s="8">
        <v>6113</v>
      </c>
      <c r="C9" s="9" t="s">
        <v>1369</v>
      </c>
      <c r="D9" s="75"/>
      <c r="E9" s="76"/>
      <c r="F9" s="76"/>
      <c r="G9" s="79"/>
      <c r="L9" s="157">
        <v>80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36"/>
      <c r="AQ9" s="56"/>
      <c r="AR9" s="57"/>
      <c r="AS9" s="19">
        <f>ROUND(L9*X10,0)</f>
        <v>72</v>
      </c>
      <c r="AT9" s="41"/>
    </row>
    <row r="10" spans="1:47" s="20" customFormat="1" ht="17.100000000000001" customHeight="1" x14ac:dyDescent="0.15">
      <c r="A10" s="7">
        <v>11</v>
      </c>
      <c r="B10" s="8">
        <v>6114</v>
      </c>
      <c r="C10" s="9" t="s">
        <v>1370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224</v>
      </c>
      <c r="Q10" s="131"/>
      <c r="R10" s="131"/>
      <c r="S10" s="131"/>
      <c r="T10" s="131"/>
      <c r="U10" s="131"/>
      <c r="V10" s="70"/>
      <c r="W10" s="25" t="s">
        <v>534</v>
      </c>
      <c r="X10" s="158">
        <v>0.9</v>
      </c>
      <c r="Y10" s="159"/>
      <c r="Z10" s="60" t="s">
        <v>644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5" t="s">
        <v>534</v>
      </c>
      <c r="AQ10" s="158">
        <v>1</v>
      </c>
      <c r="AR10" s="159"/>
      <c r="AS10" s="26">
        <f>ROUND(ROUND(L9*X10,0)*AQ10,0)</f>
        <v>72</v>
      </c>
      <c r="AT10" s="41"/>
    </row>
    <row r="11" spans="1:47" s="20" customFormat="1" ht="17.100000000000001" customHeight="1" x14ac:dyDescent="0.15">
      <c r="A11" s="7">
        <v>11</v>
      </c>
      <c r="B11" s="8">
        <v>6115</v>
      </c>
      <c r="C11" s="9" t="s">
        <v>1371</v>
      </c>
      <c r="D11" s="160" t="s">
        <v>189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36"/>
      <c r="AQ11" s="56"/>
      <c r="AR11" s="57"/>
      <c r="AS11" s="19">
        <f>ROUND(L13,0)</f>
        <v>150</v>
      </c>
      <c r="AT11" s="41"/>
    </row>
    <row r="12" spans="1:47" s="20" customFormat="1" ht="17.100000000000001" customHeight="1" x14ac:dyDescent="0.15">
      <c r="A12" s="7">
        <v>11</v>
      </c>
      <c r="B12" s="8">
        <v>6116</v>
      </c>
      <c r="C12" s="9" t="s">
        <v>1372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644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5" t="s">
        <v>534</v>
      </c>
      <c r="AQ12" s="158">
        <v>1</v>
      </c>
      <c r="AR12" s="159"/>
      <c r="AS12" s="19">
        <f>ROUND(L13*AQ12,0)</f>
        <v>150</v>
      </c>
      <c r="AT12" s="41"/>
    </row>
    <row r="13" spans="1:47" s="20" customFormat="1" ht="17.100000000000001" customHeight="1" x14ac:dyDescent="0.15">
      <c r="A13" s="7">
        <v>11</v>
      </c>
      <c r="B13" s="8">
        <v>6117</v>
      </c>
      <c r="C13" s="9" t="s">
        <v>1373</v>
      </c>
      <c r="D13" s="75"/>
      <c r="E13" s="76"/>
      <c r="F13" s="76"/>
      <c r="G13" s="79"/>
      <c r="L13" s="157">
        <v>150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36"/>
      <c r="AQ13" s="56"/>
      <c r="AR13" s="57"/>
      <c r="AS13" s="19">
        <f>ROUND(L13*X14,0)</f>
        <v>135</v>
      </c>
      <c r="AT13" s="41"/>
    </row>
    <row r="14" spans="1:47" s="20" customFormat="1" ht="17.100000000000001" customHeight="1" x14ac:dyDescent="0.15">
      <c r="A14" s="7">
        <v>11</v>
      </c>
      <c r="B14" s="8">
        <v>6118</v>
      </c>
      <c r="C14" s="9" t="s">
        <v>1374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224</v>
      </c>
      <c r="Q14" s="131"/>
      <c r="R14" s="131"/>
      <c r="S14" s="131"/>
      <c r="T14" s="131"/>
      <c r="U14" s="131"/>
      <c r="V14" s="70"/>
      <c r="W14" s="25" t="s">
        <v>534</v>
      </c>
      <c r="X14" s="158">
        <v>0.9</v>
      </c>
      <c r="Y14" s="159"/>
      <c r="Z14" s="60" t="s">
        <v>644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5" t="s">
        <v>534</v>
      </c>
      <c r="AQ14" s="158">
        <v>1</v>
      </c>
      <c r="AR14" s="159"/>
      <c r="AS14" s="26">
        <f>ROUND(ROUND(L13*X14,0)*AQ14,0)</f>
        <v>135</v>
      </c>
      <c r="AT14" s="41"/>
    </row>
    <row r="15" spans="1:47" s="20" customFormat="1" ht="17.100000000000001" customHeight="1" x14ac:dyDescent="0.15">
      <c r="A15" s="7">
        <v>11</v>
      </c>
      <c r="B15" s="8">
        <v>6119</v>
      </c>
      <c r="C15" s="9" t="s">
        <v>1375</v>
      </c>
      <c r="D15" s="160" t="s">
        <v>190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6"/>
      <c r="AQ15" s="56"/>
      <c r="AR15" s="57"/>
      <c r="AS15" s="19">
        <f>ROUND(L17,0)</f>
        <v>225</v>
      </c>
      <c r="AT15" s="41"/>
    </row>
    <row r="16" spans="1:47" s="20" customFormat="1" ht="17.100000000000001" customHeight="1" x14ac:dyDescent="0.15">
      <c r="A16" s="7">
        <v>11</v>
      </c>
      <c r="B16" s="8">
        <v>6120</v>
      </c>
      <c r="C16" s="9" t="s">
        <v>1376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644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5" t="s">
        <v>534</v>
      </c>
      <c r="AQ16" s="158">
        <v>1</v>
      </c>
      <c r="AR16" s="159"/>
      <c r="AS16" s="19">
        <f>ROUND(L17*AQ16,0)</f>
        <v>225</v>
      </c>
      <c r="AT16" s="41"/>
    </row>
    <row r="17" spans="1:46" s="20" customFormat="1" ht="17.100000000000001" customHeight="1" x14ac:dyDescent="0.15">
      <c r="A17" s="7">
        <v>11</v>
      </c>
      <c r="B17" s="8">
        <v>6121</v>
      </c>
      <c r="C17" s="9" t="s">
        <v>1377</v>
      </c>
      <c r="D17" s="75"/>
      <c r="E17" s="76"/>
      <c r="F17" s="76"/>
      <c r="G17" s="79"/>
      <c r="L17" s="157">
        <v>225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6"/>
      <c r="AQ17" s="56"/>
      <c r="AR17" s="57"/>
      <c r="AS17" s="19">
        <f>ROUND(L17*X18,0)</f>
        <v>203</v>
      </c>
      <c r="AT17" s="41"/>
    </row>
    <row r="18" spans="1:46" s="20" customFormat="1" ht="17.100000000000001" customHeight="1" x14ac:dyDescent="0.15">
      <c r="A18" s="7">
        <v>11</v>
      </c>
      <c r="B18" s="8">
        <v>6122</v>
      </c>
      <c r="C18" s="9" t="s">
        <v>1378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224</v>
      </c>
      <c r="Q18" s="131"/>
      <c r="R18" s="131"/>
      <c r="S18" s="131"/>
      <c r="T18" s="131"/>
      <c r="U18" s="131"/>
      <c r="V18" s="70"/>
      <c r="W18" s="25" t="s">
        <v>534</v>
      </c>
      <c r="X18" s="158">
        <v>0.9</v>
      </c>
      <c r="Y18" s="159"/>
      <c r="Z18" s="60" t="s">
        <v>644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5" t="s">
        <v>534</v>
      </c>
      <c r="AQ18" s="158">
        <v>1</v>
      </c>
      <c r="AR18" s="159"/>
      <c r="AS18" s="26">
        <f>ROUND(ROUND(L17*X18,0)*AQ18,0)</f>
        <v>203</v>
      </c>
      <c r="AT18" s="41"/>
    </row>
    <row r="19" spans="1:46" s="20" customFormat="1" ht="17.100000000000001" customHeight="1" x14ac:dyDescent="0.15">
      <c r="A19" s="7">
        <v>11</v>
      </c>
      <c r="B19" s="8">
        <v>6123</v>
      </c>
      <c r="C19" s="9" t="s">
        <v>1379</v>
      </c>
      <c r="D19" s="160" t="s">
        <v>191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36"/>
      <c r="AQ19" s="56"/>
      <c r="AR19" s="57"/>
      <c r="AS19" s="19">
        <f>ROUND(L21,0)</f>
        <v>295</v>
      </c>
      <c r="AT19" s="41"/>
    </row>
    <row r="20" spans="1:46" s="20" customFormat="1" ht="17.100000000000001" customHeight="1" x14ac:dyDescent="0.15">
      <c r="A20" s="7">
        <v>11</v>
      </c>
      <c r="B20" s="8">
        <v>6124</v>
      </c>
      <c r="C20" s="9" t="s">
        <v>1380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644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5" t="s">
        <v>534</v>
      </c>
      <c r="AQ20" s="158">
        <v>1</v>
      </c>
      <c r="AR20" s="159"/>
      <c r="AS20" s="19">
        <f>ROUND(L21*AQ20,0)</f>
        <v>295</v>
      </c>
      <c r="AT20" s="41"/>
    </row>
    <row r="21" spans="1:46" s="20" customFormat="1" ht="17.100000000000001" customHeight="1" x14ac:dyDescent="0.15">
      <c r="A21" s="7">
        <v>11</v>
      </c>
      <c r="B21" s="8">
        <v>6125</v>
      </c>
      <c r="C21" s="9" t="s">
        <v>1381</v>
      </c>
      <c r="D21" s="75"/>
      <c r="E21" s="76"/>
      <c r="F21" s="76"/>
      <c r="G21" s="79"/>
      <c r="L21" s="157">
        <v>295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36"/>
      <c r="AQ21" s="56"/>
      <c r="AR21" s="57"/>
      <c r="AS21" s="19">
        <f>ROUND(L21*X22,0)</f>
        <v>266</v>
      </c>
      <c r="AT21" s="41"/>
    </row>
    <row r="22" spans="1:46" s="20" customFormat="1" ht="17.100000000000001" customHeight="1" x14ac:dyDescent="0.15">
      <c r="A22" s="7">
        <v>11</v>
      </c>
      <c r="B22" s="8">
        <v>6126</v>
      </c>
      <c r="C22" s="9" t="s">
        <v>1382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224</v>
      </c>
      <c r="Q22" s="131"/>
      <c r="R22" s="131"/>
      <c r="S22" s="131"/>
      <c r="T22" s="131"/>
      <c r="U22" s="131"/>
      <c r="V22" s="70"/>
      <c r="W22" s="25" t="s">
        <v>534</v>
      </c>
      <c r="X22" s="158">
        <v>0.9</v>
      </c>
      <c r="Y22" s="159"/>
      <c r="Z22" s="60" t="s">
        <v>644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5" t="s">
        <v>534</v>
      </c>
      <c r="AQ22" s="158">
        <v>1</v>
      </c>
      <c r="AR22" s="159"/>
      <c r="AS22" s="26">
        <f>ROUND(ROUND(L21*X22,0)*AQ22,0)</f>
        <v>266</v>
      </c>
      <c r="AT22" s="41"/>
    </row>
    <row r="23" spans="1:46" s="20" customFormat="1" ht="17.100000000000001" customHeight="1" x14ac:dyDescent="0.15">
      <c r="A23" s="7">
        <v>11</v>
      </c>
      <c r="B23" s="8">
        <v>6127</v>
      </c>
      <c r="C23" s="9" t="s">
        <v>1383</v>
      </c>
      <c r="D23" s="160" t="s">
        <v>192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36"/>
      <c r="AQ23" s="56"/>
      <c r="AR23" s="57"/>
      <c r="AS23" s="19">
        <f>ROUND(L25,0)</f>
        <v>365</v>
      </c>
      <c r="AT23" s="41"/>
    </row>
    <row r="24" spans="1:46" s="20" customFormat="1" ht="17.100000000000001" customHeight="1" x14ac:dyDescent="0.15">
      <c r="A24" s="7">
        <v>11</v>
      </c>
      <c r="B24" s="8">
        <v>6128</v>
      </c>
      <c r="C24" s="9" t="s">
        <v>1384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644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5" t="s">
        <v>534</v>
      </c>
      <c r="AQ24" s="158">
        <v>1</v>
      </c>
      <c r="AR24" s="159"/>
      <c r="AS24" s="19">
        <f>ROUND(L25*AQ24,0)</f>
        <v>365</v>
      </c>
      <c r="AT24" s="41"/>
    </row>
    <row r="25" spans="1:46" s="20" customFormat="1" ht="17.100000000000001" customHeight="1" x14ac:dyDescent="0.15">
      <c r="A25" s="7">
        <v>11</v>
      </c>
      <c r="B25" s="8">
        <v>6129</v>
      </c>
      <c r="C25" s="9" t="s">
        <v>1385</v>
      </c>
      <c r="D25" s="75"/>
      <c r="E25" s="76"/>
      <c r="F25" s="76"/>
      <c r="G25" s="79"/>
      <c r="L25" s="157">
        <v>365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6"/>
      <c r="AQ25" s="56"/>
      <c r="AR25" s="57"/>
      <c r="AS25" s="19">
        <f>ROUND(L25*X26,0)</f>
        <v>329</v>
      </c>
      <c r="AT25" s="41"/>
    </row>
    <row r="26" spans="1:46" s="20" customFormat="1" ht="17.100000000000001" customHeight="1" x14ac:dyDescent="0.15">
      <c r="A26" s="7">
        <v>11</v>
      </c>
      <c r="B26" s="8">
        <v>6130</v>
      </c>
      <c r="C26" s="9" t="s">
        <v>1386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224</v>
      </c>
      <c r="Q26" s="131"/>
      <c r="R26" s="131"/>
      <c r="S26" s="131"/>
      <c r="T26" s="131"/>
      <c r="U26" s="131"/>
      <c r="V26" s="70"/>
      <c r="W26" s="25" t="s">
        <v>534</v>
      </c>
      <c r="X26" s="158">
        <v>0.9</v>
      </c>
      <c r="Y26" s="159"/>
      <c r="Z26" s="60" t="s">
        <v>644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5" t="s">
        <v>534</v>
      </c>
      <c r="AQ26" s="158">
        <v>1</v>
      </c>
      <c r="AR26" s="159"/>
      <c r="AS26" s="26">
        <f>ROUND(ROUND(L25*X26,0)*AQ26,0)</f>
        <v>329</v>
      </c>
      <c r="AT26" s="41"/>
    </row>
    <row r="27" spans="1:46" s="20" customFormat="1" ht="17.100000000000001" customHeight="1" x14ac:dyDescent="0.15">
      <c r="A27" s="7">
        <v>11</v>
      </c>
      <c r="B27" s="8">
        <v>6131</v>
      </c>
      <c r="C27" s="9" t="s">
        <v>1387</v>
      </c>
      <c r="D27" s="160" t="s">
        <v>193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6"/>
      <c r="AQ27" s="56"/>
      <c r="AR27" s="57"/>
      <c r="AS27" s="19">
        <f>ROUND(L29,0)</f>
        <v>435</v>
      </c>
      <c r="AT27" s="41"/>
    </row>
    <row r="28" spans="1:46" s="20" customFormat="1" ht="17.100000000000001" customHeight="1" x14ac:dyDescent="0.15">
      <c r="A28" s="7">
        <v>11</v>
      </c>
      <c r="B28" s="8">
        <v>6132</v>
      </c>
      <c r="C28" s="9" t="s">
        <v>1388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644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5" t="s">
        <v>534</v>
      </c>
      <c r="AQ28" s="158">
        <v>1</v>
      </c>
      <c r="AR28" s="159"/>
      <c r="AS28" s="19">
        <f>ROUND(L29*AQ28,0)</f>
        <v>435</v>
      </c>
      <c r="AT28" s="41"/>
    </row>
    <row r="29" spans="1:46" s="20" customFormat="1" ht="17.100000000000001" customHeight="1" x14ac:dyDescent="0.15">
      <c r="A29" s="7">
        <v>11</v>
      </c>
      <c r="B29" s="8">
        <v>6133</v>
      </c>
      <c r="C29" s="9" t="s">
        <v>1389</v>
      </c>
      <c r="D29" s="75"/>
      <c r="E29" s="76"/>
      <c r="F29" s="76"/>
      <c r="G29" s="79"/>
      <c r="L29" s="157">
        <v>435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6"/>
      <c r="AQ29" s="56"/>
      <c r="AR29" s="57"/>
      <c r="AS29" s="19">
        <f>ROUND(L29*X30,0)</f>
        <v>392</v>
      </c>
      <c r="AT29" s="41"/>
    </row>
    <row r="30" spans="1:46" s="20" customFormat="1" ht="17.100000000000001" customHeight="1" x14ac:dyDescent="0.15">
      <c r="A30" s="7">
        <v>11</v>
      </c>
      <c r="B30" s="8">
        <v>6134</v>
      </c>
      <c r="C30" s="9" t="s">
        <v>1390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224</v>
      </c>
      <c r="Q30" s="131"/>
      <c r="R30" s="131"/>
      <c r="S30" s="131"/>
      <c r="T30" s="131"/>
      <c r="U30" s="131"/>
      <c r="V30" s="70"/>
      <c r="W30" s="25" t="s">
        <v>534</v>
      </c>
      <c r="X30" s="158">
        <v>0.9</v>
      </c>
      <c r="Y30" s="159"/>
      <c r="Z30" s="60" t="s">
        <v>644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5" t="s">
        <v>534</v>
      </c>
      <c r="AQ30" s="158">
        <v>1</v>
      </c>
      <c r="AR30" s="159"/>
      <c r="AS30" s="26">
        <f>ROUND(ROUND(L29*X30,0)*AQ30,0)</f>
        <v>392</v>
      </c>
      <c r="AT30" s="41"/>
    </row>
    <row r="31" spans="1:46" s="20" customFormat="1" ht="17.100000000000001" customHeight="1" x14ac:dyDescent="0.15">
      <c r="A31" s="7">
        <v>11</v>
      </c>
      <c r="B31" s="8">
        <v>6135</v>
      </c>
      <c r="C31" s="9" t="s">
        <v>1391</v>
      </c>
      <c r="D31" s="160" t="s">
        <v>194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36"/>
      <c r="AQ31" s="56"/>
      <c r="AR31" s="57"/>
      <c r="AS31" s="19">
        <f>ROUND(L33,0)</f>
        <v>505</v>
      </c>
      <c r="AT31" s="41"/>
    </row>
    <row r="32" spans="1:46" s="20" customFormat="1" ht="17.100000000000001" customHeight="1" x14ac:dyDescent="0.15">
      <c r="A32" s="7">
        <v>11</v>
      </c>
      <c r="B32" s="8">
        <v>6136</v>
      </c>
      <c r="C32" s="9" t="s">
        <v>1392</v>
      </c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644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5" t="s">
        <v>534</v>
      </c>
      <c r="AQ32" s="158">
        <v>1</v>
      </c>
      <c r="AR32" s="159"/>
      <c r="AS32" s="19">
        <f>ROUND(L33*AQ32,0)</f>
        <v>505</v>
      </c>
      <c r="AT32" s="41"/>
    </row>
    <row r="33" spans="1:46" s="20" customFormat="1" ht="17.100000000000001" customHeight="1" x14ac:dyDescent="0.15">
      <c r="A33" s="7">
        <v>11</v>
      </c>
      <c r="B33" s="8">
        <v>6137</v>
      </c>
      <c r="C33" s="9" t="s">
        <v>1393</v>
      </c>
      <c r="D33" s="75"/>
      <c r="E33" s="76"/>
      <c r="F33" s="76"/>
      <c r="G33" s="79"/>
      <c r="L33" s="157">
        <v>505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6"/>
      <c r="AQ33" s="56"/>
      <c r="AR33" s="57"/>
      <c r="AS33" s="19">
        <f>ROUND(L33*X34,0)</f>
        <v>455</v>
      </c>
      <c r="AT33" s="41"/>
    </row>
    <row r="34" spans="1:46" s="20" customFormat="1" ht="17.100000000000001" customHeight="1" x14ac:dyDescent="0.15">
      <c r="A34" s="7">
        <v>11</v>
      </c>
      <c r="B34" s="8">
        <v>6138</v>
      </c>
      <c r="C34" s="9" t="s">
        <v>1394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224</v>
      </c>
      <c r="Q34" s="131"/>
      <c r="R34" s="131"/>
      <c r="S34" s="131"/>
      <c r="T34" s="131"/>
      <c r="U34" s="131"/>
      <c r="V34" s="70"/>
      <c r="W34" s="25" t="s">
        <v>534</v>
      </c>
      <c r="X34" s="158">
        <v>0.9</v>
      </c>
      <c r="Y34" s="159"/>
      <c r="Z34" s="60" t="s">
        <v>644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5" t="s">
        <v>534</v>
      </c>
      <c r="AQ34" s="158">
        <v>1</v>
      </c>
      <c r="AR34" s="159"/>
      <c r="AS34" s="26">
        <f>ROUND(ROUND(L33*X34,0)*AQ34,0)</f>
        <v>455</v>
      </c>
      <c r="AT34" s="41"/>
    </row>
    <row r="35" spans="1:46" s="20" customFormat="1" ht="17.100000000000001" customHeight="1" x14ac:dyDescent="0.15">
      <c r="A35" s="7">
        <v>11</v>
      </c>
      <c r="B35" s="8">
        <v>6139</v>
      </c>
      <c r="C35" s="9" t="s">
        <v>1395</v>
      </c>
      <c r="D35" s="160" t="s">
        <v>195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36"/>
      <c r="AQ35" s="56"/>
      <c r="AR35" s="57"/>
      <c r="AS35" s="19">
        <f>ROUND(L37,0)</f>
        <v>575</v>
      </c>
      <c r="AT35" s="41"/>
    </row>
    <row r="36" spans="1:46" s="20" customFormat="1" ht="17.100000000000001" customHeight="1" x14ac:dyDescent="0.15">
      <c r="A36" s="7">
        <v>11</v>
      </c>
      <c r="B36" s="8">
        <v>6140</v>
      </c>
      <c r="C36" s="9" t="s">
        <v>645</v>
      </c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644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5" t="s">
        <v>534</v>
      </c>
      <c r="AQ36" s="158">
        <v>1</v>
      </c>
      <c r="AR36" s="159"/>
      <c r="AS36" s="19">
        <f>ROUND(L37*AQ36,0)</f>
        <v>575</v>
      </c>
      <c r="AT36" s="41"/>
    </row>
    <row r="37" spans="1:46" s="20" customFormat="1" ht="17.100000000000001" customHeight="1" x14ac:dyDescent="0.15">
      <c r="A37" s="7">
        <v>11</v>
      </c>
      <c r="B37" s="8">
        <v>6141</v>
      </c>
      <c r="C37" s="9" t="s">
        <v>646</v>
      </c>
      <c r="D37" s="75"/>
      <c r="E37" s="76"/>
      <c r="F37" s="76"/>
      <c r="G37" s="79"/>
      <c r="L37" s="157">
        <v>575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36"/>
      <c r="AQ37" s="56"/>
      <c r="AR37" s="57"/>
      <c r="AS37" s="19">
        <f>ROUND(L37*X38,0)</f>
        <v>518</v>
      </c>
      <c r="AT37" s="41"/>
    </row>
    <row r="38" spans="1:46" s="20" customFormat="1" ht="17.100000000000001" customHeight="1" x14ac:dyDescent="0.15">
      <c r="A38" s="7">
        <v>11</v>
      </c>
      <c r="B38" s="8">
        <v>6142</v>
      </c>
      <c r="C38" s="9" t="s">
        <v>891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224</v>
      </c>
      <c r="Q38" s="131"/>
      <c r="R38" s="131"/>
      <c r="S38" s="131"/>
      <c r="T38" s="131"/>
      <c r="U38" s="131"/>
      <c r="V38" s="70"/>
      <c r="W38" s="25" t="s">
        <v>534</v>
      </c>
      <c r="X38" s="158">
        <v>0.9</v>
      </c>
      <c r="Y38" s="159"/>
      <c r="Z38" s="60" t="s">
        <v>644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5" t="s">
        <v>534</v>
      </c>
      <c r="AQ38" s="158">
        <v>1</v>
      </c>
      <c r="AR38" s="159"/>
      <c r="AS38" s="26">
        <f>ROUND(ROUND(L37*X38,0)*AQ38,0)</f>
        <v>518</v>
      </c>
      <c r="AT38" s="41"/>
    </row>
    <row r="39" spans="1:46" s="20" customFormat="1" ht="17.100000000000001" customHeight="1" x14ac:dyDescent="0.15">
      <c r="A39" s="7">
        <v>11</v>
      </c>
      <c r="B39" s="8">
        <v>6143</v>
      </c>
      <c r="C39" s="9" t="s">
        <v>361</v>
      </c>
      <c r="D39" s="160" t="s">
        <v>196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36"/>
      <c r="AQ39" s="56"/>
      <c r="AR39" s="57"/>
      <c r="AS39" s="19">
        <f>ROUND(L41,0)</f>
        <v>645</v>
      </c>
      <c r="AT39" s="41"/>
    </row>
    <row r="40" spans="1:46" s="20" customFormat="1" ht="17.100000000000001" customHeight="1" x14ac:dyDescent="0.15">
      <c r="A40" s="7">
        <v>11</v>
      </c>
      <c r="B40" s="8">
        <v>6144</v>
      </c>
      <c r="C40" s="9" t="s">
        <v>362</v>
      </c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644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5" t="s">
        <v>534</v>
      </c>
      <c r="AQ40" s="158">
        <v>1</v>
      </c>
      <c r="AR40" s="159"/>
      <c r="AS40" s="19">
        <f>ROUND(L41*AQ40,0)</f>
        <v>645</v>
      </c>
      <c r="AT40" s="41"/>
    </row>
    <row r="41" spans="1:46" s="20" customFormat="1" ht="17.100000000000001" customHeight="1" x14ac:dyDescent="0.15">
      <c r="A41" s="7">
        <v>11</v>
      </c>
      <c r="B41" s="8">
        <v>6145</v>
      </c>
      <c r="C41" s="9" t="s">
        <v>363</v>
      </c>
      <c r="D41" s="75"/>
      <c r="E41" s="76"/>
      <c r="F41" s="76"/>
      <c r="G41" s="79"/>
      <c r="L41" s="157">
        <v>645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6"/>
      <c r="AQ41" s="56"/>
      <c r="AR41" s="57"/>
      <c r="AS41" s="19">
        <f>ROUND(L41*X42,0)</f>
        <v>581</v>
      </c>
      <c r="AT41" s="41"/>
    </row>
    <row r="42" spans="1:46" s="20" customFormat="1" ht="17.100000000000001" customHeight="1" x14ac:dyDescent="0.15">
      <c r="A42" s="7">
        <v>11</v>
      </c>
      <c r="B42" s="8">
        <v>6146</v>
      </c>
      <c r="C42" s="9" t="s">
        <v>364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224</v>
      </c>
      <c r="Q42" s="131"/>
      <c r="R42" s="131"/>
      <c r="S42" s="131"/>
      <c r="T42" s="131"/>
      <c r="U42" s="131"/>
      <c r="V42" s="70"/>
      <c r="W42" s="25" t="s">
        <v>534</v>
      </c>
      <c r="X42" s="158">
        <v>0.9</v>
      </c>
      <c r="Y42" s="159"/>
      <c r="Z42" s="60" t="s">
        <v>644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5" t="s">
        <v>534</v>
      </c>
      <c r="AQ42" s="158">
        <v>1</v>
      </c>
      <c r="AR42" s="159"/>
      <c r="AS42" s="26">
        <f>ROUND(ROUND(L41*X42,0)*AQ42,0)</f>
        <v>581</v>
      </c>
      <c r="AT42" s="41"/>
    </row>
    <row r="43" spans="1:46" s="20" customFormat="1" ht="17.100000000000001" customHeight="1" x14ac:dyDescent="0.15">
      <c r="A43" s="7">
        <v>11</v>
      </c>
      <c r="B43" s="8">
        <v>6147</v>
      </c>
      <c r="C43" s="9" t="s">
        <v>365</v>
      </c>
      <c r="D43" s="160" t="s">
        <v>308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36"/>
      <c r="AQ43" s="56"/>
      <c r="AR43" s="57"/>
      <c r="AS43" s="19">
        <f>ROUND(L45,0)</f>
        <v>715</v>
      </c>
      <c r="AT43" s="41"/>
    </row>
    <row r="44" spans="1:46" s="20" customFormat="1" ht="17.100000000000001" customHeight="1" x14ac:dyDescent="0.15">
      <c r="A44" s="7">
        <v>11</v>
      </c>
      <c r="B44" s="8">
        <v>6148</v>
      </c>
      <c r="C44" s="9" t="s">
        <v>366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644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5" t="s">
        <v>534</v>
      </c>
      <c r="AQ44" s="158">
        <v>1</v>
      </c>
      <c r="AR44" s="159"/>
      <c r="AS44" s="19">
        <f>ROUND(L45*AQ44,0)</f>
        <v>715</v>
      </c>
      <c r="AT44" s="41"/>
    </row>
    <row r="45" spans="1:46" s="20" customFormat="1" ht="17.100000000000001" customHeight="1" x14ac:dyDescent="0.15">
      <c r="A45" s="7">
        <v>11</v>
      </c>
      <c r="B45" s="8">
        <v>6149</v>
      </c>
      <c r="C45" s="9" t="s">
        <v>367</v>
      </c>
      <c r="D45" s="75"/>
      <c r="E45" s="76"/>
      <c r="F45" s="76"/>
      <c r="G45" s="79"/>
      <c r="L45" s="157">
        <v>715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36"/>
      <c r="AQ45" s="56"/>
      <c r="AR45" s="57"/>
      <c r="AS45" s="19">
        <f>ROUND(L45*X46,0)</f>
        <v>644</v>
      </c>
      <c r="AT45" s="41"/>
    </row>
    <row r="46" spans="1:46" s="20" customFormat="1" ht="17.100000000000001" customHeight="1" x14ac:dyDescent="0.15">
      <c r="A46" s="7">
        <v>11</v>
      </c>
      <c r="B46" s="8">
        <v>6150</v>
      </c>
      <c r="C46" s="9" t="s">
        <v>368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224</v>
      </c>
      <c r="Q46" s="131"/>
      <c r="R46" s="131"/>
      <c r="S46" s="131"/>
      <c r="T46" s="131"/>
      <c r="U46" s="131"/>
      <c r="V46" s="70"/>
      <c r="W46" s="25" t="s">
        <v>534</v>
      </c>
      <c r="X46" s="158">
        <v>0.9</v>
      </c>
      <c r="Y46" s="159"/>
      <c r="Z46" s="60" t="s">
        <v>644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5" t="s">
        <v>534</v>
      </c>
      <c r="AQ46" s="158">
        <v>1</v>
      </c>
      <c r="AR46" s="159"/>
      <c r="AS46" s="26">
        <f>ROUND(ROUND(L45*X46,0)*AQ46,0)</f>
        <v>644</v>
      </c>
      <c r="AT46" s="41"/>
    </row>
    <row r="47" spans="1:46" s="20" customFormat="1" ht="17.100000000000001" customHeight="1" x14ac:dyDescent="0.15">
      <c r="A47" s="7">
        <v>11</v>
      </c>
      <c r="B47" s="8">
        <v>6151</v>
      </c>
      <c r="C47" s="9" t="s">
        <v>491</v>
      </c>
      <c r="D47" s="160" t="s">
        <v>309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6"/>
      <c r="AQ47" s="56"/>
      <c r="AR47" s="57"/>
      <c r="AS47" s="19">
        <f>ROUND(L49,0)</f>
        <v>785</v>
      </c>
      <c r="AT47" s="41"/>
    </row>
    <row r="48" spans="1:46" s="20" customFormat="1" ht="17.100000000000001" customHeight="1" x14ac:dyDescent="0.15">
      <c r="A48" s="7">
        <v>11</v>
      </c>
      <c r="B48" s="8">
        <v>6152</v>
      </c>
      <c r="C48" s="9" t="s">
        <v>492</v>
      </c>
      <c r="D48" s="17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644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5" t="s">
        <v>534</v>
      </c>
      <c r="AQ48" s="158">
        <v>1</v>
      </c>
      <c r="AR48" s="159"/>
      <c r="AS48" s="19">
        <f>ROUND(L49*AQ48,0)</f>
        <v>785</v>
      </c>
      <c r="AT48" s="41"/>
    </row>
    <row r="49" spans="1:46" s="20" customFormat="1" ht="17.100000000000001" customHeight="1" x14ac:dyDescent="0.15">
      <c r="A49" s="7">
        <v>11</v>
      </c>
      <c r="B49" s="8">
        <v>6153</v>
      </c>
      <c r="C49" s="9" t="s">
        <v>493</v>
      </c>
      <c r="D49" s="75"/>
      <c r="E49" s="76"/>
      <c r="F49" s="76"/>
      <c r="G49" s="79"/>
      <c r="L49" s="157">
        <v>785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6"/>
      <c r="AQ49" s="56"/>
      <c r="AR49" s="57"/>
      <c r="AS49" s="19">
        <f>ROUND(L49*X50,0)</f>
        <v>707</v>
      </c>
      <c r="AT49" s="41"/>
    </row>
    <row r="50" spans="1:46" s="20" customFormat="1" ht="17.100000000000001" customHeight="1" x14ac:dyDescent="0.15">
      <c r="A50" s="7">
        <v>11</v>
      </c>
      <c r="B50" s="8">
        <v>6154</v>
      </c>
      <c r="C50" s="9" t="s">
        <v>494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224</v>
      </c>
      <c r="Q50" s="131"/>
      <c r="R50" s="131"/>
      <c r="S50" s="131"/>
      <c r="T50" s="131"/>
      <c r="U50" s="131"/>
      <c r="V50" s="70"/>
      <c r="W50" s="25" t="s">
        <v>534</v>
      </c>
      <c r="X50" s="158">
        <v>0.9</v>
      </c>
      <c r="Y50" s="159"/>
      <c r="Z50" s="60" t="s">
        <v>644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5" t="s">
        <v>534</v>
      </c>
      <c r="AQ50" s="158">
        <v>1</v>
      </c>
      <c r="AR50" s="159"/>
      <c r="AS50" s="26">
        <f>ROUND(ROUND(L49*X50,0)*AQ50,0)</f>
        <v>707</v>
      </c>
      <c r="AT50" s="41"/>
    </row>
    <row r="51" spans="1:46" s="20" customFormat="1" ht="17.100000000000001" customHeight="1" x14ac:dyDescent="0.15">
      <c r="A51" s="7">
        <v>11</v>
      </c>
      <c r="B51" s="8">
        <v>6155</v>
      </c>
      <c r="C51" s="9" t="s">
        <v>495</v>
      </c>
      <c r="D51" s="160" t="s">
        <v>310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37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6"/>
      <c r="AQ51" s="56"/>
      <c r="AR51" s="57"/>
      <c r="AS51" s="19">
        <f>ROUND(L53,0)</f>
        <v>855</v>
      </c>
      <c r="AT51" s="41"/>
    </row>
    <row r="52" spans="1:46" s="20" customFormat="1" ht="17.100000000000001" customHeight="1" x14ac:dyDescent="0.15">
      <c r="A52" s="7">
        <v>11</v>
      </c>
      <c r="B52" s="8">
        <v>6156</v>
      </c>
      <c r="C52" s="9" t="s">
        <v>496</v>
      </c>
      <c r="D52" s="17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16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644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5" t="s">
        <v>534</v>
      </c>
      <c r="AQ52" s="158">
        <v>1</v>
      </c>
      <c r="AR52" s="159"/>
      <c r="AS52" s="19">
        <f>ROUND(L53*AQ52,0)</f>
        <v>855</v>
      </c>
      <c r="AT52" s="41"/>
    </row>
    <row r="53" spans="1:46" s="20" customFormat="1" ht="17.100000000000001" customHeight="1" x14ac:dyDescent="0.15">
      <c r="A53" s="7">
        <v>11</v>
      </c>
      <c r="B53" s="8">
        <v>6157</v>
      </c>
      <c r="C53" s="9" t="s">
        <v>497</v>
      </c>
      <c r="D53" s="75"/>
      <c r="E53" s="76"/>
      <c r="F53" s="76"/>
      <c r="G53" s="79"/>
      <c r="L53" s="157">
        <v>855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36"/>
      <c r="AQ53" s="56"/>
      <c r="AR53" s="57"/>
      <c r="AS53" s="19">
        <f>ROUND(L53*X54,0)</f>
        <v>770</v>
      </c>
      <c r="AT53" s="41"/>
    </row>
    <row r="54" spans="1:46" s="20" customFormat="1" ht="17.100000000000001" customHeight="1" x14ac:dyDescent="0.15">
      <c r="A54" s="7">
        <v>11</v>
      </c>
      <c r="B54" s="8">
        <v>6158</v>
      </c>
      <c r="C54" s="9" t="s">
        <v>498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224</v>
      </c>
      <c r="Q54" s="131"/>
      <c r="R54" s="131"/>
      <c r="S54" s="131"/>
      <c r="T54" s="131"/>
      <c r="U54" s="131"/>
      <c r="V54" s="70"/>
      <c r="W54" s="25" t="s">
        <v>534</v>
      </c>
      <c r="X54" s="158">
        <v>0.9</v>
      </c>
      <c r="Y54" s="159"/>
      <c r="Z54" s="60" t="s">
        <v>644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5" t="s">
        <v>534</v>
      </c>
      <c r="AQ54" s="158">
        <v>1</v>
      </c>
      <c r="AR54" s="159"/>
      <c r="AS54" s="26">
        <f>ROUND(ROUND(L53*X54,0)*AQ54,0)</f>
        <v>770</v>
      </c>
      <c r="AT54" s="41"/>
    </row>
    <row r="55" spans="1:46" s="20" customFormat="1" ht="17.100000000000001" customHeight="1" x14ac:dyDescent="0.15">
      <c r="A55" s="7">
        <v>11</v>
      </c>
      <c r="B55" s="8">
        <v>6159</v>
      </c>
      <c r="C55" s="9" t="s">
        <v>499</v>
      </c>
      <c r="D55" s="160" t="s">
        <v>311</v>
      </c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36"/>
      <c r="AQ55" s="56"/>
      <c r="AR55" s="57"/>
      <c r="AS55" s="19">
        <f>ROUND(L57,0)</f>
        <v>925</v>
      </c>
      <c r="AT55" s="41"/>
    </row>
    <row r="56" spans="1:46" s="20" customFormat="1" ht="17.100000000000001" customHeight="1" x14ac:dyDescent="0.15">
      <c r="A56" s="7">
        <v>11</v>
      </c>
      <c r="B56" s="8">
        <v>6160</v>
      </c>
      <c r="C56" s="9" t="s">
        <v>500</v>
      </c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644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5" t="s">
        <v>534</v>
      </c>
      <c r="AQ56" s="158">
        <v>1</v>
      </c>
      <c r="AR56" s="159"/>
      <c r="AS56" s="19">
        <f>ROUND(L57*AQ56,0)</f>
        <v>925</v>
      </c>
      <c r="AT56" s="41"/>
    </row>
    <row r="57" spans="1:46" s="20" customFormat="1" ht="17.100000000000001" customHeight="1" x14ac:dyDescent="0.15">
      <c r="A57" s="7">
        <v>11</v>
      </c>
      <c r="B57" s="8">
        <v>6161</v>
      </c>
      <c r="C57" s="9" t="s">
        <v>501</v>
      </c>
      <c r="D57" s="75"/>
      <c r="E57" s="76"/>
      <c r="F57" s="76"/>
      <c r="G57" s="79"/>
      <c r="L57" s="157">
        <v>925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36"/>
      <c r="AQ57" s="56"/>
      <c r="AR57" s="57"/>
      <c r="AS57" s="19">
        <f>ROUND(L57*X58,0)</f>
        <v>833</v>
      </c>
      <c r="AT57" s="41"/>
    </row>
    <row r="58" spans="1:46" s="20" customFormat="1" ht="17.100000000000001" customHeight="1" x14ac:dyDescent="0.15">
      <c r="A58" s="7">
        <v>11</v>
      </c>
      <c r="B58" s="8">
        <v>6162</v>
      </c>
      <c r="C58" s="9" t="s">
        <v>502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224</v>
      </c>
      <c r="Q58" s="131"/>
      <c r="R58" s="131"/>
      <c r="S58" s="131"/>
      <c r="T58" s="131"/>
      <c r="U58" s="131"/>
      <c r="V58" s="70"/>
      <c r="W58" s="25" t="s">
        <v>534</v>
      </c>
      <c r="X58" s="158">
        <v>0.9</v>
      </c>
      <c r="Y58" s="159"/>
      <c r="Z58" s="60" t="s">
        <v>644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5" t="s">
        <v>534</v>
      </c>
      <c r="AQ58" s="158">
        <v>1</v>
      </c>
      <c r="AR58" s="159"/>
      <c r="AS58" s="26">
        <f>ROUND(ROUND(L57*X58,0)*AQ58,0)</f>
        <v>833</v>
      </c>
      <c r="AT58" s="41"/>
    </row>
    <row r="59" spans="1:46" s="20" customFormat="1" ht="17.100000000000001" customHeight="1" x14ac:dyDescent="0.15">
      <c r="A59" s="7">
        <v>11</v>
      </c>
      <c r="B59" s="8">
        <v>6163</v>
      </c>
      <c r="C59" s="9" t="s">
        <v>503</v>
      </c>
      <c r="D59" s="160" t="s">
        <v>312</v>
      </c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6"/>
      <c r="P59" s="17"/>
      <c r="Q59" s="17"/>
      <c r="R59" s="17"/>
      <c r="S59" s="17"/>
      <c r="T59" s="40"/>
      <c r="U59" s="40"/>
      <c r="V59" s="32"/>
      <c r="W59" s="17"/>
      <c r="X59" s="64"/>
      <c r="Y59" s="6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36"/>
      <c r="AQ59" s="56"/>
      <c r="AR59" s="57"/>
      <c r="AS59" s="19">
        <f>ROUND(L61,0)</f>
        <v>995</v>
      </c>
      <c r="AT59" s="41"/>
    </row>
    <row r="60" spans="1:46" s="20" customFormat="1" ht="17.100000000000001" customHeight="1" x14ac:dyDescent="0.15">
      <c r="A60" s="7">
        <v>11</v>
      </c>
      <c r="B60" s="8">
        <v>6164</v>
      </c>
      <c r="C60" s="9" t="s">
        <v>504</v>
      </c>
      <c r="D60" s="178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51"/>
      <c r="P60" s="22"/>
      <c r="Q60" s="23"/>
      <c r="R60" s="23"/>
      <c r="S60" s="23"/>
      <c r="T60" s="43"/>
      <c r="U60" s="43"/>
      <c r="V60" s="38"/>
      <c r="W60" s="38"/>
      <c r="X60" s="38"/>
      <c r="Y60" s="83"/>
      <c r="Z60" s="60" t="s">
        <v>644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5" t="s">
        <v>534</v>
      </c>
      <c r="AQ60" s="158">
        <v>1</v>
      </c>
      <c r="AR60" s="159"/>
      <c r="AS60" s="19">
        <f>ROUND(L61*AQ60,0)</f>
        <v>995</v>
      </c>
      <c r="AT60" s="41"/>
    </row>
    <row r="61" spans="1:46" s="20" customFormat="1" ht="17.100000000000001" customHeight="1" x14ac:dyDescent="0.15">
      <c r="A61" s="7">
        <v>11</v>
      </c>
      <c r="B61" s="8">
        <v>6165</v>
      </c>
      <c r="C61" s="9" t="s">
        <v>505</v>
      </c>
      <c r="D61" s="75"/>
      <c r="E61" s="76"/>
      <c r="F61" s="76"/>
      <c r="G61" s="79"/>
      <c r="L61" s="157">
        <v>995</v>
      </c>
      <c r="M61" s="157"/>
      <c r="N61" s="15" t="s">
        <v>731</v>
      </c>
      <c r="O61" s="21"/>
      <c r="P61" s="128" t="s">
        <v>165</v>
      </c>
      <c r="Q61" s="129"/>
      <c r="R61" s="129"/>
      <c r="S61" s="129"/>
      <c r="T61" s="129"/>
      <c r="U61" s="129"/>
      <c r="V61" s="45"/>
      <c r="W61" s="15"/>
      <c r="X61" s="27"/>
      <c r="Y61" s="6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36"/>
      <c r="AQ61" s="56"/>
      <c r="AR61" s="57"/>
      <c r="AS61" s="19">
        <f>ROUND(L61*X62,0)</f>
        <v>896</v>
      </c>
      <c r="AT61" s="41"/>
    </row>
    <row r="62" spans="1:46" s="20" customFormat="1" ht="17.100000000000001" customHeight="1" x14ac:dyDescent="0.15">
      <c r="A62" s="7">
        <v>11</v>
      </c>
      <c r="B62" s="8">
        <v>6166</v>
      </c>
      <c r="C62" s="9" t="s">
        <v>506</v>
      </c>
      <c r="D62" s="77"/>
      <c r="E62" s="78"/>
      <c r="F62" s="78"/>
      <c r="G62" s="80"/>
      <c r="H62" s="80"/>
      <c r="I62" s="80"/>
      <c r="J62" s="38"/>
      <c r="K62" s="38"/>
      <c r="L62" s="23"/>
      <c r="M62" s="23"/>
      <c r="N62" s="23"/>
      <c r="O62" s="24"/>
      <c r="P62" s="130" t="s">
        <v>224</v>
      </c>
      <c r="Q62" s="131"/>
      <c r="R62" s="131"/>
      <c r="S62" s="131"/>
      <c r="T62" s="131"/>
      <c r="U62" s="131"/>
      <c r="V62" s="70"/>
      <c r="W62" s="25" t="s">
        <v>534</v>
      </c>
      <c r="X62" s="158">
        <v>0.9</v>
      </c>
      <c r="Y62" s="159"/>
      <c r="Z62" s="60" t="s">
        <v>644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5" t="s">
        <v>534</v>
      </c>
      <c r="AQ62" s="158">
        <v>1</v>
      </c>
      <c r="AR62" s="159"/>
      <c r="AS62" s="26">
        <f>ROUND(ROUND(L61*X62,0)*AQ62,0)</f>
        <v>896</v>
      </c>
      <c r="AT62" s="41"/>
    </row>
    <row r="63" spans="1:46" s="20" customFormat="1" ht="17.100000000000001" customHeight="1" x14ac:dyDescent="0.15">
      <c r="A63" s="7">
        <v>11</v>
      </c>
      <c r="B63" s="8">
        <v>6167</v>
      </c>
      <c r="C63" s="9" t="s">
        <v>507</v>
      </c>
      <c r="D63" s="160" t="s">
        <v>313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6"/>
      <c r="P63" s="17"/>
      <c r="Q63" s="17"/>
      <c r="R63" s="17"/>
      <c r="S63" s="17"/>
      <c r="T63" s="40"/>
      <c r="U63" s="40"/>
      <c r="V63" s="32"/>
      <c r="W63" s="17"/>
      <c r="X63" s="64"/>
      <c r="Y63" s="65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36"/>
      <c r="AQ63" s="56"/>
      <c r="AR63" s="57"/>
      <c r="AS63" s="19">
        <f>ROUND(L65,0)</f>
        <v>1065</v>
      </c>
      <c r="AT63" s="41"/>
    </row>
    <row r="64" spans="1:46" s="20" customFormat="1" ht="17.100000000000001" customHeight="1" x14ac:dyDescent="0.15">
      <c r="A64" s="7">
        <v>11</v>
      </c>
      <c r="B64" s="8">
        <v>6168</v>
      </c>
      <c r="C64" s="9" t="s">
        <v>508</v>
      </c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51"/>
      <c r="P64" s="22"/>
      <c r="Q64" s="23"/>
      <c r="R64" s="23"/>
      <c r="S64" s="23"/>
      <c r="T64" s="43"/>
      <c r="U64" s="43"/>
      <c r="V64" s="38"/>
      <c r="W64" s="38"/>
      <c r="X64" s="38"/>
      <c r="Y64" s="83"/>
      <c r="Z64" s="60" t="s">
        <v>644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5" t="s">
        <v>534</v>
      </c>
      <c r="AQ64" s="158">
        <v>1</v>
      </c>
      <c r="AR64" s="159"/>
      <c r="AS64" s="19">
        <f>ROUND(L65*AQ64,0)</f>
        <v>1065</v>
      </c>
      <c r="AT64" s="41"/>
    </row>
    <row r="65" spans="1:46" s="20" customFormat="1" ht="17.100000000000001" customHeight="1" x14ac:dyDescent="0.15">
      <c r="A65" s="7">
        <v>11</v>
      </c>
      <c r="B65" s="8">
        <v>6169</v>
      </c>
      <c r="C65" s="9" t="s">
        <v>509</v>
      </c>
      <c r="D65" s="75"/>
      <c r="E65" s="76"/>
      <c r="F65" s="76"/>
      <c r="G65" s="79"/>
      <c r="L65" s="157">
        <v>1065</v>
      </c>
      <c r="M65" s="157"/>
      <c r="N65" s="15" t="s">
        <v>731</v>
      </c>
      <c r="O65" s="21"/>
      <c r="P65" s="128" t="s">
        <v>165</v>
      </c>
      <c r="Q65" s="129"/>
      <c r="R65" s="129"/>
      <c r="S65" s="129"/>
      <c r="T65" s="129"/>
      <c r="U65" s="129"/>
      <c r="V65" s="45"/>
      <c r="W65" s="15"/>
      <c r="X65" s="27"/>
      <c r="Y65" s="6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36"/>
      <c r="AQ65" s="56"/>
      <c r="AR65" s="57"/>
      <c r="AS65" s="19">
        <f>ROUND(L65*X66,0)</f>
        <v>959</v>
      </c>
      <c r="AT65" s="41"/>
    </row>
    <row r="66" spans="1:46" s="20" customFormat="1" ht="17.100000000000001" customHeight="1" x14ac:dyDescent="0.15">
      <c r="A66" s="7">
        <v>11</v>
      </c>
      <c r="B66" s="8">
        <v>6170</v>
      </c>
      <c r="C66" s="9" t="s">
        <v>510</v>
      </c>
      <c r="D66" s="77"/>
      <c r="E66" s="78"/>
      <c r="F66" s="78"/>
      <c r="G66" s="80"/>
      <c r="H66" s="80"/>
      <c r="I66" s="80"/>
      <c r="J66" s="38"/>
      <c r="K66" s="38"/>
      <c r="L66" s="23"/>
      <c r="M66" s="23"/>
      <c r="N66" s="23"/>
      <c r="O66" s="24"/>
      <c r="P66" s="130" t="s">
        <v>224</v>
      </c>
      <c r="Q66" s="131"/>
      <c r="R66" s="131"/>
      <c r="S66" s="131"/>
      <c r="T66" s="131"/>
      <c r="U66" s="131"/>
      <c r="V66" s="70"/>
      <c r="W66" s="25" t="s">
        <v>534</v>
      </c>
      <c r="X66" s="158">
        <v>0.9</v>
      </c>
      <c r="Y66" s="159"/>
      <c r="Z66" s="60" t="s">
        <v>644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5" t="s">
        <v>534</v>
      </c>
      <c r="AQ66" s="158">
        <v>1</v>
      </c>
      <c r="AR66" s="159"/>
      <c r="AS66" s="26">
        <f>ROUND(ROUND(L65*X66,0)*AQ66,0)</f>
        <v>959</v>
      </c>
      <c r="AT66" s="41"/>
    </row>
    <row r="67" spans="1:46" s="20" customFormat="1" ht="17.100000000000001" customHeight="1" x14ac:dyDescent="0.15">
      <c r="A67" s="7">
        <v>11</v>
      </c>
      <c r="B67" s="8">
        <v>6171</v>
      </c>
      <c r="C67" s="9" t="s">
        <v>511</v>
      </c>
      <c r="D67" s="160" t="s">
        <v>314</v>
      </c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6"/>
      <c r="P67" s="17"/>
      <c r="Q67" s="17"/>
      <c r="R67" s="17"/>
      <c r="S67" s="17"/>
      <c r="T67" s="40"/>
      <c r="U67" s="40"/>
      <c r="V67" s="32"/>
      <c r="W67" s="17"/>
      <c r="X67" s="64"/>
      <c r="Y67" s="65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36"/>
      <c r="AQ67" s="56"/>
      <c r="AR67" s="57"/>
      <c r="AS67" s="19">
        <f>ROUND(L69,0)</f>
        <v>1135</v>
      </c>
      <c r="AT67" s="41"/>
    </row>
    <row r="68" spans="1:46" s="20" customFormat="1" ht="17.100000000000001" customHeight="1" x14ac:dyDescent="0.15">
      <c r="A68" s="7">
        <v>11</v>
      </c>
      <c r="B68" s="8">
        <v>6172</v>
      </c>
      <c r="C68" s="9" t="s">
        <v>512</v>
      </c>
      <c r="D68" s="17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51"/>
      <c r="P68" s="22"/>
      <c r="Q68" s="23"/>
      <c r="R68" s="23"/>
      <c r="S68" s="23"/>
      <c r="T68" s="43"/>
      <c r="U68" s="43"/>
      <c r="V68" s="38"/>
      <c r="W68" s="38"/>
      <c r="X68" s="38"/>
      <c r="Y68" s="83"/>
      <c r="Z68" s="60" t="s">
        <v>644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5" t="s">
        <v>534</v>
      </c>
      <c r="AQ68" s="158">
        <v>1</v>
      </c>
      <c r="AR68" s="159"/>
      <c r="AS68" s="19">
        <f>ROUND(L69*AQ68,0)</f>
        <v>1135</v>
      </c>
      <c r="AT68" s="41"/>
    </row>
    <row r="69" spans="1:46" s="20" customFormat="1" ht="17.100000000000001" customHeight="1" x14ac:dyDescent="0.15">
      <c r="A69" s="7">
        <v>11</v>
      </c>
      <c r="B69" s="8">
        <v>6173</v>
      </c>
      <c r="C69" s="9" t="s">
        <v>513</v>
      </c>
      <c r="D69" s="75"/>
      <c r="E69" s="76"/>
      <c r="F69" s="76"/>
      <c r="G69" s="79"/>
      <c r="L69" s="157">
        <v>1135</v>
      </c>
      <c r="M69" s="157"/>
      <c r="N69" s="15" t="s">
        <v>731</v>
      </c>
      <c r="O69" s="21"/>
      <c r="P69" s="128" t="s">
        <v>165</v>
      </c>
      <c r="Q69" s="129"/>
      <c r="R69" s="129"/>
      <c r="S69" s="129"/>
      <c r="T69" s="129"/>
      <c r="U69" s="129"/>
      <c r="V69" s="45"/>
      <c r="W69" s="15"/>
      <c r="X69" s="27"/>
      <c r="Y69" s="67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36"/>
      <c r="AQ69" s="56"/>
      <c r="AR69" s="57"/>
      <c r="AS69" s="19">
        <f>ROUND(L69*X70,0)</f>
        <v>1022</v>
      </c>
      <c r="AT69" s="41"/>
    </row>
    <row r="70" spans="1:46" s="20" customFormat="1" ht="17.100000000000001" customHeight="1" x14ac:dyDescent="0.15">
      <c r="A70" s="7">
        <v>11</v>
      </c>
      <c r="B70" s="8">
        <v>6174</v>
      </c>
      <c r="C70" s="9" t="s">
        <v>321</v>
      </c>
      <c r="D70" s="77"/>
      <c r="E70" s="78"/>
      <c r="F70" s="78"/>
      <c r="G70" s="80"/>
      <c r="H70" s="80"/>
      <c r="I70" s="80"/>
      <c r="J70" s="38"/>
      <c r="K70" s="38"/>
      <c r="L70" s="23"/>
      <c r="M70" s="23"/>
      <c r="N70" s="23"/>
      <c r="O70" s="24"/>
      <c r="P70" s="130" t="s">
        <v>224</v>
      </c>
      <c r="Q70" s="131"/>
      <c r="R70" s="131"/>
      <c r="S70" s="131"/>
      <c r="T70" s="131"/>
      <c r="U70" s="131"/>
      <c r="V70" s="70"/>
      <c r="W70" s="25" t="s">
        <v>534</v>
      </c>
      <c r="X70" s="158">
        <v>0.9</v>
      </c>
      <c r="Y70" s="159"/>
      <c r="Z70" s="60" t="s">
        <v>644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5" t="s">
        <v>534</v>
      </c>
      <c r="AQ70" s="158">
        <v>1</v>
      </c>
      <c r="AR70" s="159"/>
      <c r="AS70" s="26">
        <f>ROUND(ROUND(L69*X70,0)*AQ70,0)</f>
        <v>1022</v>
      </c>
      <c r="AT70" s="41"/>
    </row>
    <row r="71" spans="1:46" s="20" customFormat="1" ht="17.100000000000001" customHeight="1" x14ac:dyDescent="0.15">
      <c r="A71" s="7">
        <v>11</v>
      </c>
      <c r="B71" s="8">
        <v>6175</v>
      </c>
      <c r="C71" s="9" t="s">
        <v>322</v>
      </c>
      <c r="D71" s="164" t="s">
        <v>315</v>
      </c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"/>
      <c r="P71" s="17"/>
      <c r="Q71" s="17"/>
      <c r="R71" s="17"/>
      <c r="S71" s="17"/>
      <c r="T71" s="40"/>
      <c r="U71" s="40"/>
      <c r="V71" s="32"/>
      <c r="W71" s="17"/>
      <c r="X71" s="64"/>
      <c r="Y71" s="65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36"/>
      <c r="AQ71" s="56"/>
      <c r="AR71" s="57"/>
      <c r="AS71" s="19">
        <f>ROUND(L73,0)</f>
        <v>1205</v>
      </c>
      <c r="AT71" s="41"/>
    </row>
    <row r="72" spans="1:46" s="20" customFormat="1" ht="17.100000000000001" customHeight="1" x14ac:dyDescent="0.15">
      <c r="A72" s="7">
        <v>11</v>
      </c>
      <c r="B72" s="8">
        <v>6176</v>
      </c>
      <c r="C72" s="9" t="s">
        <v>323</v>
      </c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51"/>
      <c r="P72" s="22"/>
      <c r="Q72" s="23"/>
      <c r="R72" s="23"/>
      <c r="S72" s="23"/>
      <c r="T72" s="43"/>
      <c r="U72" s="43"/>
      <c r="V72" s="38"/>
      <c r="W72" s="38"/>
      <c r="X72" s="38"/>
      <c r="Y72" s="83"/>
      <c r="Z72" s="60" t="s">
        <v>644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5" t="s">
        <v>534</v>
      </c>
      <c r="AQ72" s="158">
        <v>1</v>
      </c>
      <c r="AR72" s="159"/>
      <c r="AS72" s="19">
        <f>ROUND(L73*AQ72,0)</f>
        <v>1205</v>
      </c>
      <c r="AT72" s="41"/>
    </row>
    <row r="73" spans="1:46" s="20" customFormat="1" ht="17.100000000000001" customHeight="1" x14ac:dyDescent="0.15">
      <c r="A73" s="7">
        <v>11</v>
      </c>
      <c r="B73" s="8">
        <v>6177</v>
      </c>
      <c r="C73" s="9" t="s">
        <v>324</v>
      </c>
      <c r="D73" s="75"/>
      <c r="E73" s="76"/>
      <c r="F73" s="76"/>
      <c r="G73" s="79"/>
      <c r="L73" s="157">
        <v>1205</v>
      </c>
      <c r="M73" s="157"/>
      <c r="N73" s="15" t="s">
        <v>731</v>
      </c>
      <c r="O73" s="21"/>
      <c r="P73" s="128" t="s">
        <v>165</v>
      </c>
      <c r="Q73" s="129"/>
      <c r="R73" s="129"/>
      <c r="S73" s="129"/>
      <c r="T73" s="129"/>
      <c r="U73" s="129"/>
      <c r="V73" s="45"/>
      <c r="W73" s="15"/>
      <c r="X73" s="27"/>
      <c r="Y73" s="67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36"/>
      <c r="AQ73" s="56"/>
      <c r="AR73" s="57"/>
      <c r="AS73" s="19">
        <f>ROUND(L73*X74,0)</f>
        <v>1085</v>
      </c>
      <c r="AT73" s="41"/>
    </row>
    <row r="74" spans="1:46" s="20" customFormat="1" ht="17.100000000000001" customHeight="1" x14ac:dyDescent="0.15">
      <c r="A74" s="7">
        <v>11</v>
      </c>
      <c r="B74" s="8">
        <v>6178</v>
      </c>
      <c r="C74" s="9" t="s">
        <v>325</v>
      </c>
      <c r="D74" s="77"/>
      <c r="E74" s="78"/>
      <c r="F74" s="78"/>
      <c r="G74" s="80"/>
      <c r="H74" s="80"/>
      <c r="I74" s="80"/>
      <c r="J74" s="38"/>
      <c r="K74" s="38"/>
      <c r="L74" s="23"/>
      <c r="M74" s="23"/>
      <c r="N74" s="23"/>
      <c r="O74" s="24"/>
      <c r="P74" s="130" t="s">
        <v>224</v>
      </c>
      <c r="Q74" s="131"/>
      <c r="R74" s="131"/>
      <c r="S74" s="131"/>
      <c r="T74" s="131"/>
      <c r="U74" s="131"/>
      <c r="V74" s="70"/>
      <c r="W74" s="25" t="s">
        <v>534</v>
      </c>
      <c r="X74" s="158">
        <v>0.9</v>
      </c>
      <c r="Y74" s="159"/>
      <c r="Z74" s="60" t="s">
        <v>644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5" t="s">
        <v>534</v>
      </c>
      <c r="AQ74" s="158">
        <v>1</v>
      </c>
      <c r="AR74" s="159"/>
      <c r="AS74" s="26">
        <f>ROUND(ROUND(L73*X74,0)*AQ74,0)</f>
        <v>1085</v>
      </c>
      <c r="AT74" s="41"/>
    </row>
    <row r="75" spans="1:46" s="20" customFormat="1" ht="17.100000000000001" customHeight="1" x14ac:dyDescent="0.15">
      <c r="A75" s="7">
        <v>11</v>
      </c>
      <c r="B75" s="8">
        <v>6179</v>
      </c>
      <c r="C75" s="9" t="s">
        <v>326</v>
      </c>
      <c r="D75" s="160" t="s">
        <v>316</v>
      </c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6"/>
      <c r="P75" s="17"/>
      <c r="Q75" s="17"/>
      <c r="R75" s="17"/>
      <c r="S75" s="17"/>
      <c r="T75" s="40"/>
      <c r="U75" s="40"/>
      <c r="V75" s="32"/>
      <c r="W75" s="17"/>
      <c r="X75" s="64"/>
      <c r="Y75" s="65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36"/>
      <c r="AQ75" s="56"/>
      <c r="AR75" s="57"/>
      <c r="AS75" s="19">
        <f>ROUND(L77,0)</f>
        <v>1275</v>
      </c>
      <c r="AT75" s="41"/>
    </row>
    <row r="76" spans="1:46" s="20" customFormat="1" ht="17.100000000000001" customHeight="1" x14ac:dyDescent="0.15">
      <c r="A76" s="7">
        <v>11</v>
      </c>
      <c r="B76" s="8">
        <v>6180</v>
      </c>
      <c r="C76" s="9" t="s">
        <v>1647</v>
      </c>
      <c r="D76" s="178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51"/>
      <c r="P76" s="22"/>
      <c r="Q76" s="23"/>
      <c r="R76" s="23"/>
      <c r="S76" s="23"/>
      <c r="T76" s="43"/>
      <c r="U76" s="43"/>
      <c r="V76" s="38"/>
      <c r="W76" s="38"/>
      <c r="X76" s="38"/>
      <c r="Y76" s="83"/>
      <c r="Z76" s="60" t="s">
        <v>644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5" t="s">
        <v>534</v>
      </c>
      <c r="AQ76" s="158">
        <v>1</v>
      </c>
      <c r="AR76" s="159"/>
      <c r="AS76" s="19">
        <f>ROUND(L77*AQ76,0)</f>
        <v>1275</v>
      </c>
      <c r="AT76" s="41"/>
    </row>
    <row r="77" spans="1:46" s="20" customFormat="1" ht="17.100000000000001" customHeight="1" x14ac:dyDescent="0.15">
      <c r="A77" s="7">
        <v>11</v>
      </c>
      <c r="B77" s="8">
        <v>6181</v>
      </c>
      <c r="C77" s="9" t="s">
        <v>1648</v>
      </c>
      <c r="D77" s="75"/>
      <c r="E77" s="76"/>
      <c r="F77" s="76"/>
      <c r="G77" s="79"/>
      <c r="L77" s="157">
        <v>1275</v>
      </c>
      <c r="M77" s="157"/>
      <c r="N77" s="15" t="s">
        <v>731</v>
      </c>
      <c r="O77" s="21"/>
      <c r="P77" s="128" t="s">
        <v>165</v>
      </c>
      <c r="Q77" s="129"/>
      <c r="R77" s="129"/>
      <c r="S77" s="129"/>
      <c r="T77" s="129"/>
      <c r="U77" s="129"/>
      <c r="V77" s="45"/>
      <c r="W77" s="15"/>
      <c r="X77" s="27"/>
      <c r="Y77" s="67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36"/>
      <c r="AQ77" s="56"/>
      <c r="AR77" s="57"/>
      <c r="AS77" s="19">
        <f>ROUND(L77*X78,0)</f>
        <v>1148</v>
      </c>
      <c r="AT77" s="41"/>
    </row>
    <row r="78" spans="1:46" s="20" customFormat="1" ht="17.100000000000001" customHeight="1" x14ac:dyDescent="0.15">
      <c r="A78" s="7">
        <v>11</v>
      </c>
      <c r="B78" s="8">
        <v>6182</v>
      </c>
      <c r="C78" s="9" t="s">
        <v>1649</v>
      </c>
      <c r="D78" s="77"/>
      <c r="E78" s="78"/>
      <c r="F78" s="78"/>
      <c r="G78" s="80"/>
      <c r="H78" s="80"/>
      <c r="I78" s="80"/>
      <c r="J78" s="38"/>
      <c r="K78" s="38"/>
      <c r="L78" s="23"/>
      <c r="M78" s="23"/>
      <c r="N78" s="23"/>
      <c r="O78" s="24"/>
      <c r="P78" s="130" t="s">
        <v>224</v>
      </c>
      <c r="Q78" s="131"/>
      <c r="R78" s="131"/>
      <c r="S78" s="131"/>
      <c r="T78" s="131"/>
      <c r="U78" s="131"/>
      <c r="V78" s="70"/>
      <c r="W78" s="25" t="s">
        <v>534</v>
      </c>
      <c r="X78" s="158">
        <v>0.9</v>
      </c>
      <c r="Y78" s="159"/>
      <c r="Z78" s="60" t="s">
        <v>644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5" t="s">
        <v>534</v>
      </c>
      <c r="AQ78" s="158">
        <v>1</v>
      </c>
      <c r="AR78" s="159"/>
      <c r="AS78" s="26">
        <f>ROUND(ROUND(L77*X78,0)*AQ78,0)</f>
        <v>1148</v>
      </c>
      <c r="AT78" s="41"/>
    </row>
    <row r="79" spans="1:46" s="20" customFormat="1" ht="17.100000000000001" customHeight="1" x14ac:dyDescent="0.15">
      <c r="A79" s="7">
        <v>11</v>
      </c>
      <c r="B79" s="8">
        <v>6183</v>
      </c>
      <c r="C79" s="9" t="s">
        <v>1650</v>
      </c>
      <c r="D79" s="160" t="s">
        <v>756</v>
      </c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6"/>
      <c r="P79" s="17"/>
      <c r="Q79" s="17"/>
      <c r="R79" s="17"/>
      <c r="S79" s="17"/>
      <c r="T79" s="40"/>
      <c r="U79" s="40"/>
      <c r="V79" s="32"/>
      <c r="W79" s="17"/>
      <c r="X79" s="64"/>
      <c r="Y79" s="65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36"/>
      <c r="AQ79" s="56"/>
      <c r="AR79" s="57"/>
      <c r="AS79" s="19">
        <f>ROUND(L81,0)</f>
        <v>1345</v>
      </c>
      <c r="AT79" s="41"/>
    </row>
    <row r="80" spans="1:46" s="20" customFormat="1" ht="17.100000000000001" customHeight="1" x14ac:dyDescent="0.15">
      <c r="A80" s="7">
        <v>11</v>
      </c>
      <c r="B80" s="8">
        <v>6184</v>
      </c>
      <c r="C80" s="9" t="s">
        <v>1651</v>
      </c>
      <c r="D80" s="178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51"/>
      <c r="P80" s="22"/>
      <c r="Q80" s="23"/>
      <c r="R80" s="23"/>
      <c r="S80" s="23"/>
      <c r="T80" s="43"/>
      <c r="U80" s="43"/>
      <c r="V80" s="38"/>
      <c r="W80" s="38"/>
      <c r="X80" s="38"/>
      <c r="Y80" s="83"/>
      <c r="Z80" s="60" t="s">
        <v>644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5" t="s">
        <v>534</v>
      </c>
      <c r="AQ80" s="158">
        <v>1</v>
      </c>
      <c r="AR80" s="159"/>
      <c r="AS80" s="19">
        <f>ROUND(L81*AQ80,0)</f>
        <v>1345</v>
      </c>
      <c r="AT80" s="41"/>
    </row>
    <row r="81" spans="1:46" s="20" customFormat="1" ht="17.100000000000001" customHeight="1" x14ac:dyDescent="0.15">
      <c r="A81" s="7">
        <v>11</v>
      </c>
      <c r="B81" s="8">
        <v>6185</v>
      </c>
      <c r="C81" s="9" t="s">
        <v>1652</v>
      </c>
      <c r="D81" s="75"/>
      <c r="E81" s="76"/>
      <c r="F81" s="76"/>
      <c r="G81" s="79"/>
      <c r="L81" s="157">
        <v>1345</v>
      </c>
      <c r="M81" s="157"/>
      <c r="N81" s="15" t="s">
        <v>731</v>
      </c>
      <c r="O81" s="21"/>
      <c r="P81" s="128" t="s">
        <v>165</v>
      </c>
      <c r="Q81" s="129"/>
      <c r="R81" s="129"/>
      <c r="S81" s="129"/>
      <c r="T81" s="129"/>
      <c r="U81" s="129"/>
      <c r="V81" s="45"/>
      <c r="W81" s="15"/>
      <c r="X81" s="27"/>
      <c r="Y81" s="67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6"/>
      <c r="AQ81" s="56"/>
      <c r="AR81" s="57"/>
      <c r="AS81" s="19">
        <f>ROUND(L81*X82,0)</f>
        <v>1211</v>
      </c>
      <c r="AT81" s="41"/>
    </row>
    <row r="82" spans="1:46" s="20" customFormat="1" ht="17.100000000000001" customHeight="1" x14ac:dyDescent="0.15">
      <c r="A82" s="7">
        <v>11</v>
      </c>
      <c r="B82" s="8">
        <v>6186</v>
      </c>
      <c r="C82" s="9" t="s">
        <v>1653</v>
      </c>
      <c r="D82" s="77"/>
      <c r="E82" s="78"/>
      <c r="F82" s="78"/>
      <c r="G82" s="80"/>
      <c r="H82" s="80"/>
      <c r="I82" s="80"/>
      <c r="J82" s="38"/>
      <c r="K82" s="38"/>
      <c r="L82" s="23"/>
      <c r="M82" s="23"/>
      <c r="N82" s="23"/>
      <c r="O82" s="24"/>
      <c r="P82" s="130" t="s">
        <v>224</v>
      </c>
      <c r="Q82" s="131"/>
      <c r="R82" s="131"/>
      <c r="S82" s="131"/>
      <c r="T82" s="131"/>
      <c r="U82" s="131"/>
      <c r="V82" s="70"/>
      <c r="W82" s="25" t="s">
        <v>534</v>
      </c>
      <c r="X82" s="158">
        <v>0.9</v>
      </c>
      <c r="Y82" s="159"/>
      <c r="Z82" s="60" t="s">
        <v>644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5" t="s">
        <v>534</v>
      </c>
      <c r="AQ82" s="158">
        <v>1</v>
      </c>
      <c r="AR82" s="159"/>
      <c r="AS82" s="26">
        <f>ROUND(ROUND(L81*X82,0)*AQ82,0)</f>
        <v>1211</v>
      </c>
      <c r="AT82" s="41"/>
    </row>
    <row r="83" spans="1:46" s="20" customFormat="1" ht="17.100000000000001" customHeight="1" x14ac:dyDescent="0.15">
      <c r="A83" s="7">
        <v>11</v>
      </c>
      <c r="B83" s="8">
        <v>6187</v>
      </c>
      <c r="C83" s="9" t="s">
        <v>1237</v>
      </c>
      <c r="D83" s="160" t="s">
        <v>317</v>
      </c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6"/>
      <c r="P83" s="17"/>
      <c r="Q83" s="17"/>
      <c r="R83" s="17"/>
      <c r="S83" s="17"/>
      <c r="T83" s="40"/>
      <c r="U83" s="40"/>
      <c r="V83" s="32"/>
      <c r="W83" s="17"/>
      <c r="X83" s="64"/>
      <c r="Y83" s="65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36"/>
      <c r="AQ83" s="56"/>
      <c r="AR83" s="57"/>
      <c r="AS83" s="19">
        <f>ROUND(L85,0)</f>
        <v>1415</v>
      </c>
      <c r="AT83" s="41"/>
    </row>
    <row r="84" spans="1:46" s="20" customFormat="1" ht="17.100000000000001" customHeight="1" x14ac:dyDescent="0.15">
      <c r="A84" s="7">
        <v>11</v>
      </c>
      <c r="B84" s="8">
        <v>6188</v>
      </c>
      <c r="C84" s="9" t="s">
        <v>1238</v>
      </c>
      <c r="D84" s="178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51"/>
      <c r="P84" s="22"/>
      <c r="Q84" s="23"/>
      <c r="R84" s="23"/>
      <c r="S84" s="23"/>
      <c r="T84" s="43"/>
      <c r="U84" s="43"/>
      <c r="V84" s="38"/>
      <c r="W84" s="38"/>
      <c r="X84" s="38"/>
      <c r="Y84" s="83"/>
      <c r="Z84" s="60" t="s">
        <v>644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5" t="s">
        <v>534</v>
      </c>
      <c r="AQ84" s="158">
        <v>1</v>
      </c>
      <c r="AR84" s="159"/>
      <c r="AS84" s="19">
        <f>ROUND(L85*AQ84,0)</f>
        <v>1415</v>
      </c>
      <c r="AT84" s="41"/>
    </row>
    <row r="85" spans="1:46" s="20" customFormat="1" ht="17.100000000000001" customHeight="1" x14ac:dyDescent="0.15">
      <c r="A85" s="7">
        <v>11</v>
      </c>
      <c r="B85" s="8">
        <v>6189</v>
      </c>
      <c r="C85" s="9" t="s">
        <v>1239</v>
      </c>
      <c r="D85" s="75"/>
      <c r="E85" s="76"/>
      <c r="F85" s="76"/>
      <c r="G85" s="79"/>
      <c r="L85" s="157">
        <v>1415</v>
      </c>
      <c r="M85" s="157"/>
      <c r="N85" s="15" t="s">
        <v>731</v>
      </c>
      <c r="O85" s="21"/>
      <c r="P85" s="128" t="s">
        <v>165</v>
      </c>
      <c r="Q85" s="129"/>
      <c r="R85" s="129"/>
      <c r="S85" s="129"/>
      <c r="T85" s="129"/>
      <c r="U85" s="129"/>
      <c r="V85" s="45"/>
      <c r="W85" s="15"/>
      <c r="X85" s="27"/>
      <c r="Y85" s="67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36"/>
      <c r="AQ85" s="56"/>
      <c r="AR85" s="57"/>
      <c r="AS85" s="19">
        <f>ROUND(L85*X86,0)</f>
        <v>1274</v>
      </c>
      <c r="AT85" s="41"/>
    </row>
    <row r="86" spans="1:46" s="20" customFormat="1" ht="17.100000000000001" customHeight="1" x14ac:dyDescent="0.15">
      <c r="A86" s="7">
        <v>11</v>
      </c>
      <c r="B86" s="8">
        <v>6190</v>
      </c>
      <c r="C86" s="9" t="s">
        <v>1240</v>
      </c>
      <c r="D86" s="77"/>
      <c r="E86" s="78"/>
      <c r="F86" s="78"/>
      <c r="G86" s="80"/>
      <c r="H86" s="80"/>
      <c r="I86" s="80"/>
      <c r="J86" s="38"/>
      <c r="K86" s="38"/>
      <c r="L86" s="23"/>
      <c r="M86" s="23"/>
      <c r="N86" s="23"/>
      <c r="O86" s="24"/>
      <c r="P86" s="130" t="s">
        <v>224</v>
      </c>
      <c r="Q86" s="131"/>
      <c r="R86" s="131"/>
      <c r="S86" s="131"/>
      <c r="T86" s="131"/>
      <c r="U86" s="131"/>
      <c r="V86" s="70"/>
      <c r="W86" s="25" t="s">
        <v>534</v>
      </c>
      <c r="X86" s="158">
        <v>0.9</v>
      </c>
      <c r="Y86" s="159"/>
      <c r="Z86" s="60" t="s">
        <v>644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5" t="s">
        <v>534</v>
      </c>
      <c r="AQ86" s="158">
        <v>1</v>
      </c>
      <c r="AR86" s="159"/>
      <c r="AS86" s="26">
        <f>ROUND(ROUND(L85*X86,0)*AQ86,0)</f>
        <v>1274</v>
      </c>
      <c r="AT86" s="41"/>
    </row>
    <row r="87" spans="1:46" s="20" customFormat="1" ht="17.100000000000001" customHeight="1" x14ac:dyDescent="0.15">
      <c r="A87" s="7">
        <v>11</v>
      </c>
      <c r="B87" s="8">
        <v>6191</v>
      </c>
      <c r="C87" s="9" t="s">
        <v>1241</v>
      </c>
      <c r="D87" s="160" t="s">
        <v>318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6"/>
      <c r="P87" s="17"/>
      <c r="Q87" s="17"/>
      <c r="R87" s="17"/>
      <c r="S87" s="17"/>
      <c r="T87" s="40"/>
      <c r="U87" s="40"/>
      <c r="V87" s="32"/>
      <c r="W87" s="17"/>
      <c r="X87" s="64"/>
      <c r="Y87" s="65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36"/>
      <c r="AQ87" s="56"/>
      <c r="AR87" s="57"/>
      <c r="AS87" s="19">
        <f>ROUND(L89,0)</f>
        <v>1485</v>
      </c>
      <c r="AT87" s="41"/>
    </row>
    <row r="88" spans="1:46" s="20" customFormat="1" ht="17.100000000000001" customHeight="1" x14ac:dyDescent="0.15">
      <c r="A88" s="7">
        <v>11</v>
      </c>
      <c r="B88" s="8">
        <v>6192</v>
      </c>
      <c r="C88" s="9" t="s">
        <v>1242</v>
      </c>
      <c r="D88" s="178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51"/>
      <c r="P88" s="22"/>
      <c r="Q88" s="23"/>
      <c r="R88" s="23"/>
      <c r="S88" s="23"/>
      <c r="T88" s="43"/>
      <c r="U88" s="43"/>
      <c r="V88" s="38"/>
      <c r="W88" s="38"/>
      <c r="X88" s="38"/>
      <c r="Y88" s="83"/>
      <c r="Z88" s="60" t="s">
        <v>644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5" t="s">
        <v>534</v>
      </c>
      <c r="AQ88" s="158">
        <v>1</v>
      </c>
      <c r="AR88" s="159"/>
      <c r="AS88" s="19">
        <f>ROUND(L89*AQ88,0)</f>
        <v>1485</v>
      </c>
      <c r="AT88" s="41"/>
    </row>
    <row r="89" spans="1:46" s="20" customFormat="1" ht="17.100000000000001" customHeight="1" x14ac:dyDescent="0.15">
      <c r="A89" s="7">
        <v>11</v>
      </c>
      <c r="B89" s="8">
        <v>6193</v>
      </c>
      <c r="C89" s="9" t="s">
        <v>1243</v>
      </c>
      <c r="D89" s="75"/>
      <c r="E89" s="76"/>
      <c r="F89" s="76"/>
      <c r="G89" s="79"/>
      <c r="L89" s="157">
        <v>1485</v>
      </c>
      <c r="M89" s="157"/>
      <c r="N89" s="15" t="s">
        <v>731</v>
      </c>
      <c r="O89" s="21"/>
      <c r="P89" s="128" t="s">
        <v>165</v>
      </c>
      <c r="Q89" s="129"/>
      <c r="R89" s="129"/>
      <c r="S89" s="129"/>
      <c r="T89" s="129"/>
      <c r="U89" s="129"/>
      <c r="V89" s="45"/>
      <c r="W89" s="15"/>
      <c r="X89" s="27"/>
      <c r="Y89" s="67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36"/>
      <c r="AQ89" s="56"/>
      <c r="AR89" s="57"/>
      <c r="AS89" s="19">
        <f>ROUND(L89*X90,0)</f>
        <v>1337</v>
      </c>
      <c r="AT89" s="41"/>
    </row>
    <row r="90" spans="1:46" s="20" customFormat="1" ht="17.100000000000001" customHeight="1" x14ac:dyDescent="0.15">
      <c r="A90" s="7">
        <v>11</v>
      </c>
      <c r="B90" s="8">
        <v>6194</v>
      </c>
      <c r="C90" s="9" t="s">
        <v>1244</v>
      </c>
      <c r="D90" s="77"/>
      <c r="E90" s="78"/>
      <c r="F90" s="78"/>
      <c r="G90" s="80"/>
      <c r="H90" s="80"/>
      <c r="I90" s="80"/>
      <c r="J90" s="38"/>
      <c r="K90" s="38"/>
      <c r="L90" s="23"/>
      <c r="M90" s="23"/>
      <c r="N90" s="23"/>
      <c r="O90" s="24"/>
      <c r="P90" s="130" t="s">
        <v>224</v>
      </c>
      <c r="Q90" s="131"/>
      <c r="R90" s="131"/>
      <c r="S90" s="131"/>
      <c r="T90" s="131"/>
      <c r="U90" s="131"/>
      <c r="V90" s="70"/>
      <c r="W90" s="25" t="s">
        <v>534</v>
      </c>
      <c r="X90" s="158">
        <v>0.9</v>
      </c>
      <c r="Y90" s="159"/>
      <c r="Z90" s="60" t="s">
        <v>644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5" t="s">
        <v>534</v>
      </c>
      <c r="AQ90" s="158">
        <v>1</v>
      </c>
      <c r="AR90" s="159"/>
      <c r="AS90" s="26">
        <f>ROUND(ROUND(L89*X90,0)*AQ90,0)</f>
        <v>1337</v>
      </c>
      <c r="AT90" s="58"/>
    </row>
    <row r="91" spans="1:46" ht="17.100000000000001" customHeight="1" x14ac:dyDescent="0.15">
      <c r="A91" s="1"/>
    </row>
    <row r="92" spans="1:46" ht="17.100000000000001" customHeight="1" x14ac:dyDescent="0.15">
      <c r="A92" s="1"/>
    </row>
    <row r="93" spans="1:46" s="20" customFormat="1" ht="17.100000000000001" customHeight="1" x14ac:dyDescent="0.15">
      <c r="A93" s="28"/>
      <c r="B93" s="28"/>
      <c r="C93" s="15"/>
      <c r="D93" s="15"/>
      <c r="E93" s="15"/>
      <c r="F93" s="15"/>
      <c r="G93" s="15"/>
      <c r="H93" s="15"/>
      <c r="I93" s="44"/>
      <c r="J93" s="4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7"/>
      <c r="V93" s="27"/>
      <c r="W93" s="15"/>
      <c r="X93" s="37"/>
      <c r="Y93" s="42"/>
      <c r="Z93" s="15"/>
      <c r="AA93" s="15"/>
      <c r="AB93" s="15"/>
      <c r="AC93" s="37"/>
      <c r="AD93" s="42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6"/>
      <c r="AT93" s="34"/>
    </row>
    <row r="94" spans="1:46" s="20" customFormat="1" ht="17.100000000000001" customHeight="1" x14ac:dyDescent="0.15">
      <c r="A94" s="28"/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7"/>
      <c r="V94" s="27"/>
      <c r="W94" s="15"/>
      <c r="X94" s="27"/>
      <c r="Y94" s="42"/>
      <c r="Z94" s="15"/>
      <c r="AA94" s="15"/>
      <c r="AB94" s="15"/>
      <c r="AC94" s="37"/>
      <c r="AD94" s="42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6"/>
      <c r="AT94" s="34"/>
    </row>
    <row r="95" spans="1:46" s="20" customFormat="1" ht="17.100000000000001" customHeight="1" x14ac:dyDescent="0.15">
      <c r="A95" s="28"/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7"/>
      <c r="V95" s="27"/>
      <c r="W95" s="15"/>
      <c r="X95" s="27"/>
      <c r="Y95" s="42"/>
      <c r="Z95" s="15"/>
      <c r="AA95" s="15"/>
      <c r="AB95" s="15"/>
      <c r="AC95" s="14"/>
      <c r="AD95" s="14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46"/>
      <c r="AT95" s="34"/>
    </row>
    <row r="96" spans="1:46" s="20" customFormat="1" ht="17.100000000000001" customHeight="1" x14ac:dyDescent="0.15">
      <c r="A96" s="28"/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47"/>
      <c r="U96" s="48"/>
      <c r="V96" s="48"/>
      <c r="W96" s="34"/>
      <c r="X96" s="48"/>
      <c r="Y96" s="42"/>
      <c r="Z96" s="15"/>
      <c r="AA96" s="15"/>
      <c r="AB96" s="15"/>
      <c r="AC96" s="37"/>
      <c r="AD96" s="42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6"/>
      <c r="AT96" s="34"/>
    </row>
    <row r="97" spans="1:46" s="20" customFormat="1" ht="17.100000000000001" customHeight="1" x14ac:dyDescent="0.15">
      <c r="A97" s="28"/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27"/>
      <c r="U97" s="49"/>
      <c r="V97" s="50"/>
      <c r="W97" s="15"/>
      <c r="X97" s="27"/>
      <c r="Y97" s="42"/>
      <c r="Z97" s="15"/>
      <c r="AA97" s="15"/>
      <c r="AB97" s="15"/>
      <c r="AC97" s="37"/>
      <c r="AD97" s="42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6"/>
      <c r="AT97" s="34"/>
    </row>
    <row r="98" spans="1:46" s="20" customFormat="1" ht="17.100000000000001" customHeight="1" x14ac:dyDescent="0.15">
      <c r="A98" s="28"/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7"/>
      <c r="V98" s="42"/>
      <c r="W98" s="15"/>
      <c r="X98" s="27"/>
      <c r="Y98" s="42"/>
      <c r="Z98" s="15"/>
      <c r="AA98" s="15"/>
      <c r="AB98" s="15"/>
      <c r="AC98" s="14"/>
      <c r="AD98" s="14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46"/>
      <c r="AT98" s="34"/>
    </row>
    <row r="99" spans="1:46" s="20" customFormat="1" ht="17.100000000000001" customHeight="1" x14ac:dyDescent="0.15">
      <c r="A99" s="28"/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7"/>
      <c r="V99" s="42"/>
      <c r="W99" s="15"/>
      <c r="X99" s="37"/>
      <c r="Y99" s="42"/>
      <c r="Z99" s="15"/>
      <c r="AA99" s="15"/>
      <c r="AB99" s="15"/>
      <c r="AC99" s="37"/>
      <c r="AD99" s="42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6"/>
      <c r="AT99" s="34"/>
    </row>
  </sheetData>
  <sheetProtection password="CB5D" sheet="1" objects="1" scenarios="1"/>
  <mergeCells count="105">
    <mergeCell ref="AQ12:AR12"/>
    <mergeCell ref="L9:M9"/>
    <mergeCell ref="AQ8:AR8"/>
    <mergeCell ref="AQ10:AR10"/>
    <mergeCell ref="X10:Y10"/>
    <mergeCell ref="D7:N8"/>
    <mergeCell ref="D11:N12"/>
    <mergeCell ref="L17:M17"/>
    <mergeCell ref="X18:Y18"/>
    <mergeCell ref="AQ18:AR18"/>
    <mergeCell ref="D15:N16"/>
    <mergeCell ref="L13:M13"/>
    <mergeCell ref="X14:Y14"/>
    <mergeCell ref="AQ14:AR14"/>
    <mergeCell ref="AQ16:AR16"/>
    <mergeCell ref="AQ24:AR24"/>
    <mergeCell ref="L25:M25"/>
    <mergeCell ref="X26:Y26"/>
    <mergeCell ref="AQ26:AR26"/>
    <mergeCell ref="D23:N24"/>
    <mergeCell ref="AQ20:AR20"/>
    <mergeCell ref="L21:M21"/>
    <mergeCell ref="X22:Y22"/>
    <mergeCell ref="AQ22:AR22"/>
    <mergeCell ref="D19:N20"/>
    <mergeCell ref="AQ32:AR32"/>
    <mergeCell ref="L33:M33"/>
    <mergeCell ref="X34:Y34"/>
    <mergeCell ref="AQ34:AR34"/>
    <mergeCell ref="D31:N32"/>
    <mergeCell ref="AQ28:AR28"/>
    <mergeCell ref="L29:M29"/>
    <mergeCell ref="X30:Y30"/>
    <mergeCell ref="AQ30:AR30"/>
    <mergeCell ref="D27:N28"/>
    <mergeCell ref="AQ40:AR40"/>
    <mergeCell ref="L41:M41"/>
    <mergeCell ref="X42:Y42"/>
    <mergeCell ref="AQ42:AR42"/>
    <mergeCell ref="D39:N40"/>
    <mergeCell ref="AQ36:AR36"/>
    <mergeCell ref="L37:M37"/>
    <mergeCell ref="X38:Y38"/>
    <mergeCell ref="AQ38:AR38"/>
    <mergeCell ref="D35:N36"/>
    <mergeCell ref="AQ48:AR48"/>
    <mergeCell ref="L49:M49"/>
    <mergeCell ref="X50:Y50"/>
    <mergeCell ref="AQ50:AR50"/>
    <mergeCell ref="D47:N48"/>
    <mergeCell ref="AQ44:AR44"/>
    <mergeCell ref="L45:M45"/>
    <mergeCell ref="X46:Y46"/>
    <mergeCell ref="AQ46:AR46"/>
    <mergeCell ref="D43:N44"/>
    <mergeCell ref="AQ56:AR56"/>
    <mergeCell ref="L57:M57"/>
    <mergeCell ref="X58:Y58"/>
    <mergeCell ref="AQ58:AR58"/>
    <mergeCell ref="D55:N56"/>
    <mergeCell ref="AQ52:AR52"/>
    <mergeCell ref="L53:M53"/>
    <mergeCell ref="X54:Y54"/>
    <mergeCell ref="AQ54:AR54"/>
    <mergeCell ref="D51:N52"/>
    <mergeCell ref="AQ64:AR64"/>
    <mergeCell ref="L65:M65"/>
    <mergeCell ref="X66:Y66"/>
    <mergeCell ref="AQ66:AR66"/>
    <mergeCell ref="D63:N64"/>
    <mergeCell ref="AQ60:AR60"/>
    <mergeCell ref="L61:M61"/>
    <mergeCell ref="X62:Y62"/>
    <mergeCell ref="AQ62:AR62"/>
    <mergeCell ref="D59:N60"/>
    <mergeCell ref="AQ72:AR72"/>
    <mergeCell ref="L73:M73"/>
    <mergeCell ref="X74:Y74"/>
    <mergeCell ref="AQ74:AR74"/>
    <mergeCell ref="D71:N72"/>
    <mergeCell ref="AQ68:AR68"/>
    <mergeCell ref="L69:M69"/>
    <mergeCell ref="X70:Y70"/>
    <mergeCell ref="AQ70:AR70"/>
    <mergeCell ref="D67:N68"/>
    <mergeCell ref="AQ80:AR80"/>
    <mergeCell ref="L81:M81"/>
    <mergeCell ref="X82:Y82"/>
    <mergeCell ref="AQ82:AR82"/>
    <mergeCell ref="D79:N80"/>
    <mergeCell ref="AQ76:AR76"/>
    <mergeCell ref="L77:M77"/>
    <mergeCell ref="X78:Y78"/>
    <mergeCell ref="AQ78:AR78"/>
    <mergeCell ref="D75:N76"/>
    <mergeCell ref="AQ88:AR88"/>
    <mergeCell ref="L89:M89"/>
    <mergeCell ref="X90:Y90"/>
    <mergeCell ref="AQ90:AR90"/>
    <mergeCell ref="D87:N88"/>
    <mergeCell ref="AQ84:AR84"/>
    <mergeCell ref="L85:M85"/>
    <mergeCell ref="X86:Y86"/>
    <mergeCell ref="AQ86:AR86"/>
    <mergeCell ref="D83:N8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29" orientation="portrait" r:id="rId1"/>
  <headerFooter alignWithMargins="0">
    <oddHeader>&amp;R&amp;9居宅介護</oddHeader>
    <oddFooter>&amp;C&amp;14&amp;P</oddFooter>
  </headerFooter>
  <rowBreaks count="1" manualBreakCount="1">
    <brk id="92" max="4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="75" zoomScaleNormal="75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1245</v>
      </c>
    </row>
    <row r="5" spans="1:47" s="20" customFormat="1" ht="17.100000000000001" customHeight="1" x14ac:dyDescent="0.15">
      <c r="A5" s="2" t="s">
        <v>1340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6195</v>
      </c>
      <c r="C7" s="9" t="s">
        <v>1341</v>
      </c>
      <c r="D7" s="160" t="s">
        <v>319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100</v>
      </c>
      <c r="AT7" s="69" t="s">
        <v>533</v>
      </c>
    </row>
    <row r="8" spans="1:47" s="20" customFormat="1" ht="17.100000000000001" customHeight="1" x14ac:dyDescent="0.15">
      <c r="A8" s="7">
        <v>11</v>
      </c>
      <c r="B8" s="8">
        <v>6196</v>
      </c>
      <c r="C8" s="9" t="s">
        <v>1246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1342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1343</v>
      </c>
      <c r="AN8" s="158">
        <v>1</v>
      </c>
      <c r="AO8" s="159"/>
      <c r="AP8" s="74"/>
      <c r="AQ8" s="37"/>
      <c r="AR8" s="68"/>
      <c r="AS8" s="19">
        <f>ROUND(ROUND(L9*AN8,0)*(1+AQ15),0)</f>
        <v>100</v>
      </c>
      <c r="AT8" s="41"/>
    </row>
    <row r="9" spans="1:47" s="20" customFormat="1" ht="17.100000000000001" customHeight="1" x14ac:dyDescent="0.15">
      <c r="A9" s="7">
        <v>11</v>
      </c>
      <c r="B9" s="8">
        <v>6197</v>
      </c>
      <c r="C9" s="9" t="s">
        <v>1247</v>
      </c>
      <c r="D9" s="75"/>
      <c r="E9" s="76"/>
      <c r="F9" s="76"/>
      <c r="G9" s="79"/>
      <c r="L9" s="157">
        <v>80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90</v>
      </c>
      <c r="AT9" s="41"/>
    </row>
    <row r="10" spans="1:47" s="20" customFormat="1" ht="17.100000000000001" customHeight="1" x14ac:dyDescent="0.15">
      <c r="A10" s="7">
        <v>11</v>
      </c>
      <c r="B10" s="8">
        <v>6198</v>
      </c>
      <c r="C10" s="9" t="s">
        <v>1248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1344</v>
      </c>
      <c r="Q10" s="131"/>
      <c r="R10" s="131"/>
      <c r="S10" s="131"/>
      <c r="T10" s="131"/>
      <c r="U10" s="131"/>
      <c r="V10" s="70"/>
      <c r="W10" s="25" t="s">
        <v>1343</v>
      </c>
      <c r="X10" s="158">
        <v>0.9</v>
      </c>
      <c r="Y10" s="159"/>
      <c r="Z10" s="60" t="s">
        <v>1342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1343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90</v>
      </c>
      <c r="AT10" s="41"/>
    </row>
    <row r="11" spans="1:47" s="20" customFormat="1" ht="17.100000000000001" customHeight="1" x14ac:dyDescent="0.15">
      <c r="A11" s="7">
        <v>11</v>
      </c>
      <c r="B11" s="8">
        <v>6199</v>
      </c>
      <c r="C11" s="9" t="s">
        <v>1345</v>
      </c>
      <c r="D11" s="160" t="s">
        <v>1249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802</v>
      </c>
      <c r="AQ11" s="174"/>
      <c r="AR11" s="175"/>
      <c r="AS11" s="19">
        <f>ROUND(L13*(1+AQ15),0)</f>
        <v>188</v>
      </c>
      <c r="AT11" s="41"/>
    </row>
    <row r="12" spans="1:47" s="20" customFormat="1" ht="17.100000000000001" customHeight="1" x14ac:dyDescent="0.15">
      <c r="A12" s="7">
        <v>11</v>
      </c>
      <c r="B12" s="8">
        <v>6200</v>
      </c>
      <c r="C12" s="9" t="s">
        <v>1250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1342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1343</v>
      </c>
      <c r="AN12" s="158">
        <v>1</v>
      </c>
      <c r="AO12" s="159"/>
      <c r="AP12" s="173"/>
      <c r="AQ12" s="174"/>
      <c r="AR12" s="175"/>
      <c r="AS12" s="19">
        <f>ROUND(ROUND(L13*AN12,0)*(1+AQ15),0)</f>
        <v>188</v>
      </c>
      <c r="AT12" s="41"/>
    </row>
    <row r="13" spans="1:47" s="20" customFormat="1" ht="17.100000000000001" customHeight="1" x14ac:dyDescent="0.15">
      <c r="A13" s="7">
        <v>11</v>
      </c>
      <c r="B13" s="8">
        <v>6201</v>
      </c>
      <c r="C13" s="9" t="s">
        <v>1251</v>
      </c>
      <c r="D13" s="75"/>
      <c r="E13" s="76"/>
      <c r="F13" s="76"/>
      <c r="G13" s="79"/>
      <c r="L13" s="157">
        <v>150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169</v>
      </c>
      <c r="AT13" s="41"/>
    </row>
    <row r="14" spans="1:47" s="20" customFormat="1" ht="17.100000000000001" customHeight="1" x14ac:dyDescent="0.15">
      <c r="A14" s="7">
        <v>11</v>
      </c>
      <c r="B14" s="8">
        <v>6202</v>
      </c>
      <c r="C14" s="9" t="s">
        <v>1252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1344</v>
      </c>
      <c r="Q14" s="131"/>
      <c r="R14" s="131"/>
      <c r="S14" s="131"/>
      <c r="T14" s="131"/>
      <c r="U14" s="131"/>
      <c r="V14" s="70"/>
      <c r="W14" s="25" t="s">
        <v>1343</v>
      </c>
      <c r="X14" s="158">
        <v>0.9</v>
      </c>
      <c r="Y14" s="159"/>
      <c r="Z14" s="60" t="s">
        <v>1342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1343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169</v>
      </c>
      <c r="AT14" s="41"/>
    </row>
    <row r="15" spans="1:47" s="20" customFormat="1" ht="17.100000000000001" customHeight="1" x14ac:dyDescent="0.15">
      <c r="A15" s="7">
        <v>11</v>
      </c>
      <c r="B15" s="8">
        <v>6203</v>
      </c>
      <c r="C15" s="9" t="s">
        <v>1346</v>
      </c>
      <c r="D15" s="160" t="s">
        <v>550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733</v>
      </c>
      <c r="AQ15" s="171">
        <v>0.25</v>
      </c>
      <c r="AR15" s="172"/>
      <c r="AS15" s="19">
        <f>ROUND(L17*(1+AQ15),0)</f>
        <v>281</v>
      </c>
      <c r="AT15" s="41"/>
    </row>
    <row r="16" spans="1:47" s="20" customFormat="1" ht="17.100000000000001" customHeight="1" x14ac:dyDescent="0.15">
      <c r="A16" s="7">
        <v>11</v>
      </c>
      <c r="B16" s="8">
        <v>6204</v>
      </c>
      <c r="C16" s="9" t="s">
        <v>1253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1342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1343</v>
      </c>
      <c r="AN16" s="158">
        <v>1</v>
      </c>
      <c r="AO16" s="159"/>
      <c r="AR16" s="90" t="s">
        <v>797</v>
      </c>
      <c r="AS16" s="19">
        <f>ROUND(ROUND(L17*AN16,0)*(1+AQ15),0)</f>
        <v>281</v>
      </c>
      <c r="AT16" s="41"/>
    </row>
    <row r="17" spans="1:47" s="20" customFormat="1" ht="17.100000000000001" customHeight="1" x14ac:dyDescent="0.15">
      <c r="A17" s="7">
        <v>11</v>
      </c>
      <c r="B17" s="8">
        <v>6205</v>
      </c>
      <c r="C17" s="9" t="s">
        <v>1254</v>
      </c>
      <c r="D17" s="75"/>
      <c r="E17" s="76"/>
      <c r="F17" s="76"/>
      <c r="G17" s="79"/>
      <c r="L17" s="157">
        <v>225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254</v>
      </c>
      <c r="AT17" s="41"/>
    </row>
    <row r="18" spans="1:47" s="20" customFormat="1" ht="17.100000000000001" customHeight="1" x14ac:dyDescent="0.15">
      <c r="A18" s="7">
        <v>11</v>
      </c>
      <c r="B18" s="8">
        <v>6206</v>
      </c>
      <c r="C18" s="9" t="s">
        <v>1255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1344</v>
      </c>
      <c r="Q18" s="131"/>
      <c r="R18" s="131"/>
      <c r="S18" s="131"/>
      <c r="T18" s="131"/>
      <c r="U18" s="131"/>
      <c r="V18" s="70"/>
      <c r="W18" s="25" t="s">
        <v>1343</v>
      </c>
      <c r="X18" s="158">
        <v>0.9</v>
      </c>
      <c r="Y18" s="159"/>
      <c r="Z18" s="60" t="s">
        <v>1342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1343</v>
      </c>
      <c r="AN18" s="158">
        <v>1</v>
      </c>
      <c r="AO18" s="159"/>
      <c r="AS18" s="26">
        <f>ROUND(ROUND(ROUND(L17*X18,0)*AN18,0)*(1+AQ15),0)</f>
        <v>254</v>
      </c>
      <c r="AT18" s="41"/>
    </row>
    <row r="19" spans="1:47" s="20" customFormat="1" ht="17.100000000000001" customHeight="1" x14ac:dyDescent="0.15">
      <c r="A19" s="7">
        <v>11</v>
      </c>
      <c r="B19" s="8">
        <v>6207</v>
      </c>
      <c r="C19" s="9" t="s">
        <v>1347</v>
      </c>
      <c r="D19" s="160" t="s">
        <v>551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369</v>
      </c>
      <c r="AT19" s="41"/>
    </row>
    <row r="20" spans="1:47" s="20" customFormat="1" ht="17.100000000000001" customHeight="1" x14ac:dyDescent="0.15">
      <c r="A20" s="7">
        <v>11</v>
      </c>
      <c r="B20" s="8">
        <v>6208</v>
      </c>
      <c r="C20" s="9" t="s">
        <v>1256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1342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1343</v>
      </c>
      <c r="AN20" s="158">
        <v>1</v>
      </c>
      <c r="AO20" s="159"/>
      <c r="AS20" s="19">
        <f>ROUND(ROUND(L21*AN20,0)*(1+AQ15),0)</f>
        <v>369</v>
      </c>
      <c r="AT20" s="41"/>
    </row>
    <row r="21" spans="1:47" s="20" customFormat="1" ht="17.100000000000001" customHeight="1" x14ac:dyDescent="0.15">
      <c r="A21" s="7">
        <v>11</v>
      </c>
      <c r="B21" s="8">
        <v>6209</v>
      </c>
      <c r="C21" s="9" t="s">
        <v>1257</v>
      </c>
      <c r="D21" s="75"/>
      <c r="E21" s="76"/>
      <c r="F21" s="76"/>
      <c r="G21" s="79"/>
      <c r="L21" s="157">
        <v>295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333</v>
      </c>
      <c r="AT21" s="41"/>
    </row>
    <row r="22" spans="1:47" s="20" customFormat="1" ht="17.100000000000001" customHeight="1" x14ac:dyDescent="0.15">
      <c r="A22" s="7">
        <v>11</v>
      </c>
      <c r="B22" s="8">
        <v>6210</v>
      </c>
      <c r="C22" s="9" t="s">
        <v>1258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1344</v>
      </c>
      <c r="Q22" s="131"/>
      <c r="R22" s="131"/>
      <c r="S22" s="131"/>
      <c r="T22" s="131"/>
      <c r="U22" s="131"/>
      <c r="V22" s="70"/>
      <c r="W22" s="25" t="s">
        <v>1343</v>
      </c>
      <c r="X22" s="158">
        <v>0.9</v>
      </c>
      <c r="Y22" s="159"/>
      <c r="Z22" s="60" t="s">
        <v>1342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1343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333</v>
      </c>
      <c r="AT22" s="41"/>
    </row>
    <row r="23" spans="1:47" s="20" customFormat="1" ht="17.100000000000001" customHeight="1" x14ac:dyDescent="0.15">
      <c r="A23" s="7">
        <v>11</v>
      </c>
      <c r="B23" s="8">
        <v>6211</v>
      </c>
      <c r="C23" s="9" t="s">
        <v>1348</v>
      </c>
      <c r="D23" s="160" t="s">
        <v>552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456</v>
      </c>
      <c r="AT23" s="41"/>
    </row>
    <row r="24" spans="1:47" s="20" customFormat="1" ht="17.100000000000001" customHeight="1" x14ac:dyDescent="0.15">
      <c r="A24" s="7">
        <v>11</v>
      </c>
      <c r="B24" s="8">
        <v>6212</v>
      </c>
      <c r="C24" s="9" t="s">
        <v>1259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1342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1343</v>
      </c>
      <c r="AN24" s="158">
        <v>1</v>
      </c>
      <c r="AO24" s="159"/>
      <c r="AP24" s="74"/>
      <c r="AQ24" s="37"/>
      <c r="AR24" s="68"/>
      <c r="AS24" s="19">
        <f>ROUND(ROUND(L25*AN24,0)*(1+AQ15),0)</f>
        <v>456</v>
      </c>
      <c r="AT24" s="41"/>
    </row>
    <row r="25" spans="1:47" s="20" customFormat="1" ht="17.100000000000001" customHeight="1" x14ac:dyDescent="0.15">
      <c r="A25" s="7">
        <v>11</v>
      </c>
      <c r="B25" s="8">
        <v>6213</v>
      </c>
      <c r="C25" s="9" t="s">
        <v>1260</v>
      </c>
      <c r="D25" s="75"/>
      <c r="E25" s="76"/>
      <c r="F25" s="76"/>
      <c r="G25" s="79"/>
      <c r="L25" s="157">
        <v>365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411</v>
      </c>
      <c r="AT25" s="41"/>
    </row>
    <row r="26" spans="1:47" s="20" customFormat="1" ht="17.100000000000001" customHeight="1" x14ac:dyDescent="0.15">
      <c r="A26" s="7">
        <v>11</v>
      </c>
      <c r="B26" s="8">
        <v>6214</v>
      </c>
      <c r="C26" s="9" t="s">
        <v>1261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1344</v>
      </c>
      <c r="Q26" s="131"/>
      <c r="R26" s="131"/>
      <c r="S26" s="131"/>
      <c r="T26" s="131"/>
      <c r="U26" s="131"/>
      <c r="V26" s="70"/>
      <c r="W26" s="25" t="s">
        <v>1343</v>
      </c>
      <c r="X26" s="158">
        <v>0.9</v>
      </c>
      <c r="Y26" s="159"/>
      <c r="Z26" s="60" t="s">
        <v>1342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1343</v>
      </c>
      <c r="AN26" s="158">
        <v>1</v>
      </c>
      <c r="AO26" s="159"/>
      <c r="AP26" s="84"/>
      <c r="AQ26" s="81"/>
      <c r="AR26" s="82"/>
      <c r="AS26" s="26">
        <f>ROUND(ROUND(ROUND(L25*X26,0)*AN26,0)*(1+AQ15),0)</f>
        <v>411</v>
      </c>
      <c r="AT26" s="58"/>
    </row>
    <row r="27" spans="1:47" ht="17.100000000000001" customHeight="1" x14ac:dyDescent="0.15">
      <c r="A27" s="1"/>
    </row>
    <row r="28" spans="1:47" ht="17.100000000000001" customHeight="1" x14ac:dyDescent="0.15">
      <c r="A28" s="1"/>
    </row>
    <row r="29" spans="1:47" ht="17.100000000000001" customHeight="1" x14ac:dyDescent="0.15">
      <c r="A29" s="1"/>
      <c r="B29" s="1" t="s">
        <v>1262</v>
      </c>
    </row>
    <row r="30" spans="1:47" s="20" customFormat="1" ht="17.100000000000001" customHeight="1" x14ac:dyDescent="0.15">
      <c r="A30" s="2" t="s">
        <v>773</v>
      </c>
      <c r="B30" s="30"/>
      <c r="C30" s="12" t="s">
        <v>724</v>
      </c>
      <c r="D30" s="31"/>
      <c r="E30" s="32"/>
      <c r="F30" s="32"/>
      <c r="G30" s="32"/>
      <c r="H30" s="32"/>
      <c r="I30" s="32"/>
      <c r="J30" s="32"/>
      <c r="K30" s="17"/>
      <c r="L30" s="17"/>
      <c r="M30" s="17"/>
      <c r="N30" s="17"/>
      <c r="O30" s="17"/>
      <c r="P30" s="17"/>
      <c r="Q30" s="32"/>
      <c r="R30" s="32"/>
      <c r="S30" s="32"/>
      <c r="T30" s="13"/>
      <c r="U30" s="33"/>
      <c r="V30" s="33"/>
      <c r="W30" s="32"/>
      <c r="X30" s="117" t="s">
        <v>734</v>
      </c>
      <c r="Y30" s="3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" t="s">
        <v>725</v>
      </c>
      <c r="AT30" s="3" t="s">
        <v>726</v>
      </c>
      <c r="AU30" s="34"/>
    </row>
    <row r="31" spans="1:47" s="20" customFormat="1" ht="17.100000000000001" customHeight="1" x14ac:dyDescent="0.15">
      <c r="A31" s="4" t="s">
        <v>727</v>
      </c>
      <c r="B31" s="5" t="s">
        <v>728</v>
      </c>
      <c r="C31" s="24"/>
      <c r="D31" s="35"/>
      <c r="E31" s="38"/>
      <c r="F31" s="38"/>
      <c r="G31" s="38"/>
      <c r="H31" s="38"/>
      <c r="I31" s="38"/>
      <c r="J31" s="38"/>
      <c r="K31" s="23"/>
      <c r="L31" s="23"/>
      <c r="M31" s="23"/>
      <c r="N31" s="23"/>
      <c r="O31" s="23"/>
      <c r="P31" s="23"/>
      <c r="Q31" s="38"/>
      <c r="R31" s="38"/>
      <c r="S31" s="38"/>
      <c r="T31" s="38"/>
      <c r="U31" s="39"/>
      <c r="V31" s="39"/>
      <c r="W31" s="38"/>
      <c r="X31" s="39"/>
      <c r="Y31" s="39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6" t="s">
        <v>729</v>
      </c>
      <c r="AT31" s="6" t="s">
        <v>730</v>
      </c>
      <c r="AU31" s="34"/>
    </row>
    <row r="32" spans="1:47" s="20" customFormat="1" ht="17.100000000000001" customHeight="1" x14ac:dyDescent="0.15">
      <c r="A32" s="7">
        <v>11</v>
      </c>
      <c r="B32" s="8">
        <v>6215</v>
      </c>
      <c r="C32" s="9" t="s">
        <v>1349</v>
      </c>
      <c r="D32" s="160" t="s">
        <v>553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6"/>
      <c r="P32" s="17"/>
      <c r="Q32" s="17"/>
      <c r="R32" s="17"/>
      <c r="S32" s="17"/>
      <c r="T32" s="40"/>
      <c r="U32" s="40"/>
      <c r="V32" s="32"/>
      <c r="W32" s="17"/>
      <c r="X32" s="64"/>
      <c r="Y32" s="65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6"/>
      <c r="AN32" s="56"/>
      <c r="AO32" s="57"/>
      <c r="AP32" s="73"/>
      <c r="AQ32" s="66"/>
      <c r="AR32" s="72"/>
      <c r="AS32" s="19">
        <f>ROUND(L34*(1+AQ40),0)</f>
        <v>100</v>
      </c>
      <c r="AT32" s="69" t="s">
        <v>533</v>
      </c>
    </row>
    <row r="33" spans="1:46" s="20" customFormat="1" ht="17.100000000000001" customHeight="1" x14ac:dyDescent="0.15">
      <c r="A33" s="7">
        <v>11</v>
      </c>
      <c r="B33" s="8">
        <v>6216</v>
      </c>
      <c r="C33" s="9" t="s">
        <v>1263</v>
      </c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51"/>
      <c r="P33" s="22"/>
      <c r="Q33" s="23"/>
      <c r="R33" s="23"/>
      <c r="S33" s="23"/>
      <c r="T33" s="43"/>
      <c r="U33" s="43"/>
      <c r="V33" s="38"/>
      <c r="W33" s="38"/>
      <c r="X33" s="38"/>
      <c r="Y33" s="83"/>
      <c r="Z33" s="60" t="s">
        <v>1342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 t="s">
        <v>1343</v>
      </c>
      <c r="AN33" s="158">
        <v>1</v>
      </c>
      <c r="AO33" s="159"/>
      <c r="AP33" s="74"/>
      <c r="AQ33" s="37"/>
      <c r="AR33" s="68"/>
      <c r="AS33" s="19">
        <f>ROUND(ROUND(L34*AN33,0)*(1+AQ40),0)</f>
        <v>100</v>
      </c>
      <c r="AT33" s="41"/>
    </row>
    <row r="34" spans="1:46" s="20" customFormat="1" ht="17.100000000000001" customHeight="1" x14ac:dyDescent="0.15">
      <c r="A34" s="7">
        <v>11</v>
      </c>
      <c r="B34" s="8">
        <v>6217</v>
      </c>
      <c r="C34" s="9" t="s">
        <v>1264</v>
      </c>
      <c r="D34" s="75"/>
      <c r="E34" s="76"/>
      <c r="F34" s="76"/>
      <c r="G34" s="79"/>
      <c r="L34" s="157">
        <v>80</v>
      </c>
      <c r="M34" s="157"/>
      <c r="N34" s="15" t="s">
        <v>731</v>
      </c>
      <c r="O34" s="21"/>
      <c r="P34" s="128" t="s">
        <v>165</v>
      </c>
      <c r="Q34" s="129"/>
      <c r="R34" s="129"/>
      <c r="S34" s="129"/>
      <c r="T34" s="129"/>
      <c r="U34" s="129"/>
      <c r="V34" s="45"/>
      <c r="W34" s="15"/>
      <c r="X34" s="27"/>
      <c r="Y34" s="6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6"/>
      <c r="AN34" s="56"/>
      <c r="AO34" s="57"/>
      <c r="AP34" s="59"/>
      <c r="AQ34" s="54"/>
      <c r="AR34" s="55"/>
      <c r="AS34" s="19">
        <f>ROUND(ROUND(L34*X35,0)*(1+AQ40),0)</f>
        <v>90</v>
      </c>
      <c r="AT34" s="41"/>
    </row>
    <row r="35" spans="1:46" s="20" customFormat="1" ht="17.100000000000001" customHeight="1" x14ac:dyDescent="0.15">
      <c r="A35" s="7">
        <v>11</v>
      </c>
      <c r="B35" s="8">
        <v>6218</v>
      </c>
      <c r="C35" s="9" t="s">
        <v>1265</v>
      </c>
      <c r="D35" s="77"/>
      <c r="E35" s="78"/>
      <c r="F35" s="78"/>
      <c r="G35" s="80"/>
      <c r="H35" s="80"/>
      <c r="I35" s="80"/>
      <c r="J35" s="38"/>
      <c r="K35" s="38"/>
      <c r="L35" s="23"/>
      <c r="M35" s="23"/>
      <c r="N35" s="23"/>
      <c r="O35" s="24"/>
      <c r="P35" s="130" t="s">
        <v>1344</v>
      </c>
      <c r="Q35" s="131"/>
      <c r="R35" s="131"/>
      <c r="S35" s="131"/>
      <c r="T35" s="131"/>
      <c r="U35" s="131"/>
      <c r="V35" s="70"/>
      <c r="W35" s="25" t="s">
        <v>1343</v>
      </c>
      <c r="X35" s="158">
        <v>0.9</v>
      </c>
      <c r="Y35" s="159"/>
      <c r="Z35" s="60" t="s">
        <v>1342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 t="s">
        <v>1343</v>
      </c>
      <c r="AN35" s="158">
        <v>1</v>
      </c>
      <c r="AO35" s="159"/>
      <c r="AP35" s="74"/>
      <c r="AQ35" s="37"/>
      <c r="AR35" s="68"/>
      <c r="AS35" s="26">
        <f>ROUND(ROUND(ROUND(L34*X35,0)*AN35,0)*(1+AQ40),0)</f>
        <v>90</v>
      </c>
      <c r="AT35" s="41"/>
    </row>
    <row r="36" spans="1:46" s="20" customFormat="1" ht="17.100000000000001" customHeight="1" x14ac:dyDescent="0.15">
      <c r="A36" s="7">
        <v>11</v>
      </c>
      <c r="B36" s="8">
        <v>6219</v>
      </c>
      <c r="C36" s="9" t="s">
        <v>1350</v>
      </c>
      <c r="D36" s="160" t="s">
        <v>554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6"/>
      <c r="P36" s="17"/>
      <c r="Q36" s="17"/>
      <c r="R36" s="17"/>
      <c r="S36" s="17"/>
      <c r="T36" s="40"/>
      <c r="U36" s="40"/>
      <c r="V36" s="32"/>
      <c r="W36" s="17"/>
      <c r="X36" s="64"/>
      <c r="Y36" s="6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36"/>
      <c r="AN36" s="56"/>
      <c r="AO36" s="57"/>
      <c r="AP36" s="173" t="s">
        <v>801</v>
      </c>
      <c r="AQ36" s="174"/>
      <c r="AR36" s="175"/>
      <c r="AS36" s="19">
        <f>ROUND(L38*(1+AQ40),0)</f>
        <v>188</v>
      </c>
      <c r="AT36" s="41"/>
    </row>
    <row r="37" spans="1:46" s="20" customFormat="1" ht="17.100000000000001" customHeight="1" x14ac:dyDescent="0.15">
      <c r="A37" s="7">
        <v>11</v>
      </c>
      <c r="B37" s="8">
        <v>6220</v>
      </c>
      <c r="C37" s="9" t="s">
        <v>1266</v>
      </c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51"/>
      <c r="P37" s="22"/>
      <c r="Q37" s="23"/>
      <c r="R37" s="23"/>
      <c r="S37" s="23"/>
      <c r="T37" s="43"/>
      <c r="U37" s="43"/>
      <c r="V37" s="38"/>
      <c r="W37" s="38"/>
      <c r="X37" s="38"/>
      <c r="Y37" s="83"/>
      <c r="Z37" s="60" t="s">
        <v>1342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5" t="s">
        <v>1343</v>
      </c>
      <c r="AN37" s="158">
        <v>1</v>
      </c>
      <c r="AO37" s="159"/>
      <c r="AP37" s="173"/>
      <c r="AQ37" s="174"/>
      <c r="AR37" s="175"/>
      <c r="AS37" s="19">
        <f>ROUND(ROUND(L38*AN37,0)*(1+AQ40),0)</f>
        <v>188</v>
      </c>
      <c r="AT37" s="41"/>
    </row>
    <row r="38" spans="1:46" s="20" customFormat="1" ht="17.100000000000001" customHeight="1" x14ac:dyDescent="0.15">
      <c r="A38" s="7">
        <v>11</v>
      </c>
      <c r="B38" s="8">
        <v>6221</v>
      </c>
      <c r="C38" s="9" t="s">
        <v>1267</v>
      </c>
      <c r="D38" s="75"/>
      <c r="E38" s="76"/>
      <c r="F38" s="76"/>
      <c r="G38" s="79"/>
      <c r="L38" s="157">
        <v>150</v>
      </c>
      <c r="M38" s="157"/>
      <c r="N38" s="15" t="s">
        <v>731</v>
      </c>
      <c r="O38" s="21"/>
      <c r="P38" s="128" t="s">
        <v>165</v>
      </c>
      <c r="Q38" s="129"/>
      <c r="R38" s="129"/>
      <c r="S38" s="129"/>
      <c r="T38" s="129"/>
      <c r="U38" s="129"/>
      <c r="V38" s="45"/>
      <c r="W38" s="15"/>
      <c r="X38" s="27"/>
      <c r="Y38" s="6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36"/>
      <c r="AN38" s="56"/>
      <c r="AO38" s="57"/>
      <c r="AP38" s="173"/>
      <c r="AQ38" s="174"/>
      <c r="AR38" s="175"/>
      <c r="AS38" s="19">
        <f>ROUND(ROUND(L38*X39,0)*(1+AQ40),0)</f>
        <v>169</v>
      </c>
      <c r="AT38" s="41"/>
    </row>
    <row r="39" spans="1:46" s="20" customFormat="1" ht="17.100000000000001" customHeight="1" x14ac:dyDescent="0.15">
      <c r="A39" s="7">
        <v>11</v>
      </c>
      <c r="B39" s="8">
        <v>6222</v>
      </c>
      <c r="C39" s="9" t="s">
        <v>1268</v>
      </c>
      <c r="D39" s="77"/>
      <c r="E39" s="78"/>
      <c r="F39" s="78"/>
      <c r="G39" s="80"/>
      <c r="H39" s="80"/>
      <c r="I39" s="80"/>
      <c r="J39" s="38"/>
      <c r="K39" s="38"/>
      <c r="L39" s="23"/>
      <c r="M39" s="23"/>
      <c r="N39" s="23"/>
      <c r="O39" s="24"/>
      <c r="P39" s="130" t="s">
        <v>1344</v>
      </c>
      <c r="Q39" s="131"/>
      <c r="R39" s="131"/>
      <c r="S39" s="131"/>
      <c r="T39" s="131"/>
      <c r="U39" s="131"/>
      <c r="V39" s="70"/>
      <c r="W39" s="25" t="s">
        <v>1343</v>
      </c>
      <c r="X39" s="158">
        <v>0.9</v>
      </c>
      <c r="Y39" s="159"/>
      <c r="Z39" s="60" t="s">
        <v>1342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5" t="s">
        <v>1343</v>
      </c>
      <c r="AN39" s="158">
        <v>1</v>
      </c>
      <c r="AO39" s="159"/>
      <c r="AP39" s="173"/>
      <c r="AQ39" s="174"/>
      <c r="AR39" s="175"/>
      <c r="AS39" s="26">
        <f>ROUND(ROUND(ROUND(L38*X39,0)*AN39,0)*(1+AQ40),0)</f>
        <v>169</v>
      </c>
      <c r="AT39" s="41"/>
    </row>
    <row r="40" spans="1:46" s="20" customFormat="1" ht="17.100000000000001" customHeight="1" x14ac:dyDescent="0.15">
      <c r="A40" s="7">
        <v>11</v>
      </c>
      <c r="B40" s="8">
        <v>6223</v>
      </c>
      <c r="C40" s="9" t="s">
        <v>1351</v>
      </c>
      <c r="D40" s="160" t="s">
        <v>555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6"/>
      <c r="P40" s="17"/>
      <c r="Q40" s="17"/>
      <c r="R40" s="17"/>
      <c r="S40" s="17"/>
      <c r="T40" s="40"/>
      <c r="U40" s="40"/>
      <c r="V40" s="32"/>
      <c r="W40" s="17"/>
      <c r="X40" s="64"/>
      <c r="Y40" s="65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36"/>
      <c r="AN40" s="56"/>
      <c r="AO40" s="57"/>
      <c r="AP40" s="52" t="s">
        <v>733</v>
      </c>
      <c r="AQ40" s="171">
        <v>0.25</v>
      </c>
      <c r="AR40" s="172"/>
      <c r="AS40" s="19">
        <f>ROUND(L42*(1+AQ40),0)</f>
        <v>281</v>
      </c>
      <c r="AT40" s="41"/>
    </row>
    <row r="41" spans="1:46" s="20" customFormat="1" ht="17.100000000000001" customHeight="1" x14ac:dyDescent="0.15">
      <c r="A41" s="7">
        <v>11</v>
      </c>
      <c r="B41" s="8">
        <v>6224</v>
      </c>
      <c r="C41" s="9" t="s">
        <v>1269</v>
      </c>
      <c r="D41" s="178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51"/>
      <c r="P41" s="22"/>
      <c r="Q41" s="23"/>
      <c r="R41" s="23"/>
      <c r="S41" s="23"/>
      <c r="T41" s="43"/>
      <c r="U41" s="43"/>
      <c r="V41" s="38"/>
      <c r="W41" s="38"/>
      <c r="X41" s="38"/>
      <c r="Y41" s="83"/>
      <c r="Z41" s="60" t="s">
        <v>1342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5" t="s">
        <v>1343</v>
      </c>
      <c r="AN41" s="158">
        <v>1</v>
      </c>
      <c r="AO41" s="159"/>
      <c r="AR41" s="90" t="s">
        <v>797</v>
      </c>
      <c r="AS41" s="19">
        <f>ROUND(ROUND(L42*AN41,0)*(1+AQ40),0)</f>
        <v>281</v>
      </c>
      <c r="AT41" s="41"/>
    </row>
    <row r="42" spans="1:46" s="20" customFormat="1" ht="17.100000000000001" customHeight="1" x14ac:dyDescent="0.15">
      <c r="A42" s="7">
        <v>11</v>
      </c>
      <c r="B42" s="8">
        <v>6225</v>
      </c>
      <c r="C42" s="9" t="s">
        <v>1270</v>
      </c>
      <c r="D42" s="75"/>
      <c r="E42" s="76"/>
      <c r="F42" s="76"/>
      <c r="G42" s="79"/>
      <c r="L42" s="157">
        <v>225</v>
      </c>
      <c r="M42" s="157"/>
      <c r="N42" s="15" t="s">
        <v>731</v>
      </c>
      <c r="O42" s="21"/>
      <c r="P42" s="128" t="s">
        <v>165</v>
      </c>
      <c r="Q42" s="129"/>
      <c r="R42" s="129"/>
      <c r="S42" s="129"/>
      <c r="T42" s="129"/>
      <c r="U42" s="129"/>
      <c r="V42" s="45"/>
      <c r="W42" s="15"/>
      <c r="X42" s="27"/>
      <c r="Y42" s="6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6"/>
      <c r="AN42" s="56"/>
      <c r="AO42" s="57"/>
      <c r="AS42" s="19">
        <f>ROUND(ROUND(L42*X43,0)*(1+AQ40),0)</f>
        <v>254</v>
      </c>
      <c r="AT42" s="41"/>
    </row>
    <row r="43" spans="1:46" s="20" customFormat="1" ht="17.100000000000001" customHeight="1" x14ac:dyDescent="0.15">
      <c r="A43" s="7">
        <v>11</v>
      </c>
      <c r="B43" s="8">
        <v>6226</v>
      </c>
      <c r="C43" s="9" t="s">
        <v>892</v>
      </c>
      <c r="D43" s="77"/>
      <c r="E43" s="78"/>
      <c r="F43" s="78"/>
      <c r="G43" s="80"/>
      <c r="H43" s="80"/>
      <c r="I43" s="80"/>
      <c r="J43" s="38"/>
      <c r="K43" s="38"/>
      <c r="L43" s="23"/>
      <c r="M43" s="23"/>
      <c r="N43" s="23"/>
      <c r="O43" s="24"/>
      <c r="P43" s="130" t="s">
        <v>1344</v>
      </c>
      <c r="Q43" s="131"/>
      <c r="R43" s="131"/>
      <c r="S43" s="131"/>
      <c r="T43" s="131"/>
      <c r="U43" s="131"/>
      <c r="V43" s="70"/>
      <c r="W43" s="25" t="s">
        <v>1343</v>
      </c>
      <c r="X43" s="158">
        <v>0.9</v>
      </c>
      <c r="Y43" s="159"/>
      <c r="Z43" s="60" t="s">
        <v>1342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5" t="s">
        <v>1343</v>
      </c>
      <c r="AN43" s="158">
        <v>1</v>
      </c>
      <c r="AO43" s="159"/>
      <c r="AS43" s="26">
        <f>ROUND(ROUND(ROUND(L42*X43,0)*AN43,0)*(1+AQ40),0)</f>
        <v>254</v>
      </c>
      <c r="AT43" s="41"/>
    </row>
    <row r="44" spans="1:46" s="20" customFormat="1" ht="17.100000000000001" customHeight="1" x14ac:dyDescent="0.15">
      <c r="A44" s="7">
        <v>11</v>
      </c>
      <c r="B44" s="8">
        <v>6227</v>
      </c>
      <c r="C44" s="9" t="s">
        <v>1352</v>
      </c>
      <c r="D44" s="160" t="s">
        <v>197</v>
      </c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6"/>
      <c r="P44" s="17"/>
      <c r="Q44" s="17"/>
      <c r="R44" s="17"/>
      <c r="S44" s="17"/>
      <c r="T44" s="40"/>
      <c r="U44" s="40"/>
      <c r="V44" s="32"/>
      <c r="W44" s="17"/>
      <c r="X44" s="64"/>
      <c r="Y44" s="65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6"/>
      <c r="AN44" s="56"/>
      <c r="AO44" s="57"/>
      <c r="AR44" s="51"/>
      <c r="AS44" s="19">
        <f>ROUND(L46*(1+AQ40),0)</f>
        <v>369</v>
      </c>
      <c r="AT44" s="41"/>
    </row>
    <row r="45" spans="1:46" s="20" customFormat="1" ht="17.100000000000001" customHeight="1" x14ac:dyDescent="0.15">
      <c r="A45" s="7">
        <v>11</v>
      </c>
      <c r="B45" s="8">
        <v>6228</v>
      </c>
      <c r="C45" s="9" t="s">
        <v>893</v>
      </c>
      <c r="D45" s="178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51"/>
      <c r="P45" s="22"/>
      <c r="Q45" s="23"/>
      <c r="R45" s="23"/>
      <c r="S45" s="23"/>
      <c r="T45" s="43"/>
      <c r="U45" s="43"/>
      <c r="V45" s="38"/>
      <c r="W45" s="38"/>
      <c r="X45" s="38"/>
      <c r="Y45" s="83"/>
      <c r="Z45" s="60" t="s">
        <v>1342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5" t="s">
        <v>1343</v>
      </c>
      <c r="AN45" s="158">
        <v>1</v>
      </c>
      <c r="AO45" s="159"/>
      <c r="AS45" s="19">
        <f>ROUND(ROUND(L46*AN45,0)*(1+AQ40),0)</f>
        <v>369</v>
      </c>
      <c r="AT45" s="41"/>
    </row>
    <row r="46" spans="1:46" s="20" customFormat="1" ht="17.100000000000001" customHeight="1" x14ac:dyDescent="0.15">
      <c r="A46" s="7">
        <v>11</v>
      </c>
      <c r="B46" s="8">
        <v>6229</v>
      </c>
      <c r="C46" s="9" t="s">
        <v>894</v>
      </c>
      <c r="D46" s="75"/>
      <c r="E46" s="76"/>
      <c r="F46" s="76"/>
      <c r="G46" s="79"/>
      <c r="L46" s="157">
        <v>295</v>
      </c>
      <c r="M46" s="157"/>
      <c r="N46" s="15" t="s">
        <v>731</v>
      </c>
      <c r="O46" s="21"/>
      <c r="P46" s="128" t="s">
        <v>165</v>
      </c>
      <c r="Q46" s="129"/>
      <c r="R46" s="129"/>
      <c r="S46" s="129"/>
      <c r="T46" s="129"/>
      <c r="U46" s="129"/>
      <c r="V46" s="45"/>
      <c r="W46" s="15"/>
      <c r="X46" s="27"/>
      <c r="Y46" s="67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36"/>
      <c r="AN46" s="56"/>
      <c r="AO46" s="57"/>
      <c r="AP46" s="59"/>
      <c r="AQ46" s="54"/>
      <c r="AR46" s="55"/>
      <c r="AS46" s="19">
        <f>ROUND(ROUND(L46*X47,0)*(1+AQ40),0)</f>
        <v>333</v>
      </c>
      <c r="AT46" s="41"/>
    </row>
    <row r="47" spans="1:46" s="20" customFormat="1" ht="17.100000000000001" customHeight="1" x14ac:dyDescent="0.15">
      <c r="A47" s="7">
        <v>11</v>
      </c>
      <c r="B47" s="8">
        <v>6230</v>
      </c>
      <c r="C47" s="9" t="s">
        <v>895</v>
      </c>
      <c r="D47" s="77"/>
      <c r="E47" s="78"/>
      <c r="F47" s="78"/>
      <c r="G47" s="80"/>
      <c r="H47" s="80"/>
      <c r="I47" s="80"/>
      <c r="J47" s="38"/>
      <c r="K47" s="38"/>
      <c r="L47" s="23"/>
      <c r="M47" s="23"/>
      <c r="N47" s="23"/>
      <c r="O47" s="24"/>
      <c r="P47" s="130" t="s">
        <v>1344</v>
      </c>
      <c r="Q47" s="131"/>
      <c r="R47" s="131"/>
      <c r="S47" s="131"/>
      <c r="T47" s="131"/>
      <c r="U47" s="131"/>
      <c r="V47" s="70"/>
      <c r="W47" s="25" t="s">
        <v>1343</v>
      </c>
      <c r="X47" s="158">
        <v>0.9</v>
      </c>
      <c r="Y47" s="159"/>
      <c r="Z47" s="60" t="s">
        <v>1342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 t="s">
        <v>1343</v>
      </c>
      <c r="AN47" s="158">
        <v>1</v>
      </c>
      <c r="AO47" s="159"/>
      <c r="AP47" s="74"/>
      <c r="AQ47" s="37"/>
      <c r="AR47" s="68"/>
      <c r="AS47" s="26">
        <f>ROUND(ROUND(ROUND(L46*X47,0)*AN47,0)*(1+AQ40),0)</f>
        <v>333</v>
      </c>
      <c r="AT47" s="41"/>
    </row>
    <row r="48" spans="1:46" s="20" customFormat="1" ht="17.100000000000001" customHeight="1" x14ac:dyDescent="0.15">
      <c r="A48" s="7">
        <v>11</v>
      </c>
      <c r="B48" s="8">
        <v>6231</v>
      </c>
      <c r="C48" s="9" t="s">
        <v>1353</v>
      </c>
      <c r="D48" s="160" t="s">
        <v>198</v>
      </c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6"/>
      <c r="P48" s="17"/>
      <c r="Q48" s="17"/>
      <c r="R48" s="17"/>
      <c r="S48" s="17"/>
      <c r="T48" s="40"/>
      <c r="U48" s="40"/>
      <c r="V48" s="32"/>
      <c r="W48" s="17"/>
      <c r="X48" s="64"/>
      <c r="Y48" s="65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36"/>
      <c r="AN48" s="56"/>
      <c r="AO48" s="57"/>
      <c r="AP48" s="59"/>
      <c r="AQ48" s="54"/>
      <c r="AR48" s="55"/>
      <c r="AS48" s="19">
        <f>ROUND(L50*(1+AQ40),0)</f>
        <v>456</v>
      </c>
      <c r="AT48" s="41"/>
    </row>
    <row r="49" spans="1:46" s="20" customFormat="1" ht="17.100000000000001" customHeight="1" x14ac:dyDescent="0.15">
      <c r="A49" s="7">
        <v>11</v>
      </c>
      <c r="B49" s="8">
        <v>6232</v>
      </c>
      <c r="C49" s="9" t="s">
        <v>896</v>
      </c>
      <c r="D49" s="178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51"/>
      <c r="P49" s="22"/>
      <c r="Q49" s="23"/>
      <c r="R49" s="23"/>
      <c r="S49" s="23"/>
      <c r="T49" s="43"/>
      <c r="U49" s="43"/>
      <c r="V49" s="38"/>
      <c r="W49" s="38"/>
      <c r="X49" s="38"/>
      <c r="Y49" s="83"/>
      <c r="Z49" s="60" t="s">
        <v>1342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5" t="s">
        <v>1343</v>
      </c>
      <c r="AN49" s="158">
        <v>1</v>
      </c>
      <c r="AO49" s="159"/>
      <c r="AP49" s="74"/>
      <c r="AQ49" s="37"/>
      <c r="AR49" s="68"/>
      <c r="AS49" s="19">
        <f>ROUND(ROUND(L50*AN49,0)*(1+AQ40),0)</f>
        <v>456</v>
      </c>
      <c r="AT49" s="41"/>
    </row>
    <row r="50" spans="1:46" s="20" customFormat="1" ht="17.100000000000001" customHeight="1" x14ac:dyDescent="0.15">
      <c r="A50" s="7">
        <v>11</v>
      </c>
      <c r="B50" s="8">
        <v>6233</v>
      </c>
      <c r="C50" s="9" t="s">
        <v>897</v>
      </c>
      <c r="D50" s="75"/>
      <c r="E50" s="76"/>
      <c r="F50" s="76"/>
      <c r="G50" s="79"/>
      <c r="L50" s="157">
        <v>365</v>
      </c>
      <c r="M50" s="157"/>
      <c r="N50" s="15" t="s">
        <v>731</v>
      </c>
      <c r="O50" s="21"/>
      <c r="P50" s="128" t="s">
        <v>165</v>
      </c>
      <c r="Q50" s="129"/>
      <c r="R50" s="129"/>
      <c r="S50" s="129"/>
      <c r="T50" s="129"/>
      <c r="U50" s="129"/>
      <c r="V50" s="45"/>
      <c r="W50" s="15"/>
      <c r="X50" s="27"/>
      <c r="Y50" s="67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36"/>
      <c r="AN50" s="56"/>
      <c r="AO50" s="57"/>
      <c r="AP50" s="59"/>
      <c r="AQ50" s="54"/>
      <c r="AR50" s="55"/>
      <c r="AS50" s="19">
        <f>ROUND(ROUND(L50*X51,0)*(1+AQ40),0)</f>
        <v>411</v>
      </c>
      <c r="AT50" s="41"/>
    </row>
    <row r="51" spans="1:46" s="20" customFormat="1" ht="17.100000000000001" customHeight="1" x14ac:dyDescent="0.15">
      <c r="A51" s="7">
        <v>11</v>
      </c>
      <c r="B51" s="8">
        <v>6234</v>
      </c>
      <c r="C51" s="9" t="s">
        <v>898</v>
      </c>
      <c r="D51" s="77"/>
      <c r="E51" s="78"/>
      <c r="F51" s="78"/>
      <c r="G51" s="80"/>
      <c r="H51" s="80"/>
      <c r="I51" s="80"/>
      <c r="J51" s="38"/>
      <c r="K51" s="38"/>
      <c r="L51" s="23"/>
      <c r="M51" s="23"/>
      <c r="N51" s="23"/>
      <c r="O51" s="24"/>
      <c r="P51" s="130" t="s">
        <v>1344</v>
      </c>
      <c r="Q51" s="131"/>
      <c r="R51" s="131"/>
      <c r="S51" s="131"/>
      <c r="T51" s="131"/>
      <c r="U51" s="131"/>
      <c r="V51" s="70"/>
      <c r="W51" s="25" t="s">
        <v>1343</v>
      </c>
      <c r="X51" s="158">
        <v>0.9</v>
      </c>
      <c r="Y51" s="159"/>
      <c r="Z51" s="60" t="s">
        <v>1342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5" t="s">
        <v>1343</v>
      </c>
      <c r="AN51" s="158">
        <v>1</v>
      </c>
      <c r="AO51" s="158"/>
      <c r="AP51" s="74"/>
      <c r="AQ51" s="37"/>
      <c r="AR51" s="68"/>
      <c r="AS51" s="26">
        <f>ROUND(ROUND(ROUND(L50*X51,0)*AN51,0)*(1+AQ40),0)</f>
        <v>411</v>
      </c>
      <c r="AT51" s="41"/>
    </row>
    <row r="52" spans="1:46" s="20" customFormat="1" ht="17.100000000000001" customHeight="1" x14ac:dyDescent="0.15">
      <c r="A52" s="7">
        <v>11</v>
      </c>
      <c r="B52" s="8">
        <v>6235</v>
      </c>
      <c r="C52" s="9" t="s">
        <v>1354</v>
      </c>
      <c r="D52" s="160" t="s">
        <v>536</v>
      </c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6"/>
      <c r="P52" s="17"/>
      <c r="Q52" s="17"/>
      <c r="R52" s="17"/>
      <c r="S52" s="17"/>
      <c r="T52" s="40"/>
      <c r="U52" s="40"/>
      <c r="V52" s="32"/>
      <c r="W52" s="17"/>
      <c r="X52" s="64"/>
      <c r="Y52" s="65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52"/>
      <c r="AQ52" s="54"/>
      <c r="AR52" s="55"/>
      <c r="AS52" s="19">
        <f>ROUND(L54*(1+AQ40),0)</f>
        <v>544</v>
      </c>
      <c r="AT52" s="41"/>
    </row>
    <row r="53" spans="1:46" s="20" customFormat="1" ht="17.100000000000001" customHeight="1" x14ac:dyDescent="0.15">
      <c r="A53" s="7">
        <v>11</v>
      </c>
      <c r="B53" s="8">
        <v>6236</v>
      </c>
      <c r="C53" s="9" t="s">
        <v>899</v>
      </c>
      <c r="D53" s="178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51"/>
      <c r="P53" s="22"/>
      <c r="Q53" s="23"/>
      <c r="R53" s="23"/>
      <c r="S53" s="23"/>
      <c r="T53" s="43"/>
      <c r="U53" s="43"/>
      <c r="V53" s="38"/>
      <c r="W53" s="38"/>
      <c r="X53" s="38"/>
      <c r="Y53" s="83"/>
      <c r="Z53" s="60" t="s">
        <v>1342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5" t="s">
        <v>1343</v>
      </c>
      <c r="AN53" s="158">
        <v>1</v>
      </c>
      <c r="AO53" s="158"/>
      <c r="AP53" s="53"/>
      <c r="AQ53" s="34"/>
      <c r="AR53" s="51"/>
      <c r="AS53" s="19">
        <f>ROUND(ROUND(L54*AN53,0)*(1+AQ40),0)</f>
        <v>544</v>
      </c>
      <c r="AT53" s="41"/>
    </row>
    <row r="54" spans="1:46" s="20" customFormat="1" ht="17.100000000000001" customHeight="1" x14ac:dyDescent="0.15">
      <c r="A54" s="7">
        <v>11</v>
      </c>
      <c r="B54" s="8">
        <v>6237</v>
      </c>
      <c r="C54" s="9" t="s">
        <v>369</v>
      </c>
      <c r="D54" s="75"/>
      <c r="E54" s="76"/>
      <c r="F54" s="76"/>
      <c r="G54" s="79"/>
      <c r="L54" s="157">
        <v>435</v>
      </c>
      <c r="M54" s="157"/>
      <c r="N54" s="15" t="s">
        <v>731</v>
      </c>
      <c r="O54" s="21"/>
      <c r="P54" s="128" t="s">
        <v>165</v>
      </c>
      <c r="Q54" s="129"/>
      <c r="R54" s="129"/>
      <c r="S54" s="129"/>
      <c r="T54" s="129"/>
      <c r="U54" s="129"/>
      <c r="V54" s="45"/>
      <c r="W54" s="15"/>
      <c r="X54" s="27"/>
      <c r="Y54" s="67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36"/>
      <c r="AN54" s="56"/>
      <c r="AO54" s="56"/>
      <c r="AP54" s="53"/>
      <c r="AQ54" s="34"/>
      <c r="AR54" s="51"/>
      <c r="AS54" s="19">
        <f>ROUND(ROUND(L54*X55,0)*(1+AQ40),0)</f>
        <v>490</v>
      </c>
      <c r="AT54" s="41"/>
    </row>
    <row r="55" spans="1:46" s="20" customFormat="1" ht="17.100000000000001" customHeight="1" x14ac:dyDescent="0.15">
      <c r="A55" s="7">
        <v>11</v>
      </c>
      <c r="B55" s="8">
        <v>6238</v>
      </c>
      <c r="C55" s="9" t="s">
        <v>370</v>
      </c>
      <c r="D55" s="77"/>
      <c r="E55" s="78"/>
      <c r="F55" s="78"/>
      <c r="G55" s="80"/>
      <c r="H55" s="80"/>
      <c r="I55" s="80"/>
      <c r="J55" s="38"/>
      <c r="K55" s="38"/>
      <c r="L55" s="23"/>
      <c r="M55" s="23"/>
      <c r="N55" s="23"/>
      <c r="O55" s="24"/>
      <c r="P55" s="130" t="s">
        <v>1344</v>
      </c>
      <c r="Q55" s="131"/>
      <c r="R55" s="131"/>
      <c r="S55" s="131"/>
      <c r="T55" s="131"/>
      <c r="U55" s="131"/>
      <c r="V55" s="70"/>
      <c r="W55" s="25" t="s">
        <v>1343</v>
      </c>
      <c r="X55" s="158">
        <v>0.9</v>
      </c>
      <c r="Y55" s="159"/>
      <c r="Z55" s="60" t="s">
        <v>1342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5" t="s">
        <v>1343</v>
      </c>
      <c r="AN55" s="158">
        <v>1</v>
      </c>
      <c r="AO55" s="158"/>
      <c r="AP55" s="53"/>
      <c r="AQ55" s="34"/>
      <c r="AR55" s="51"/>
      <c r="AS55" s="26">
        <f>ROUND(ROUND(ROUND(L54*X55,0)*AN55,0)*(1+AQ40),0)</f>
        <v>490</v>
      </c>
      <c r="AT55" s="41"/>
    </row>
    <row r="56" spans="1:46" s="20" customFormat="1" ht="17.100000000000001" customHeight="1" x14ac:dyDescent="0.15">
      <c r="A56" s="7">
        <v>11</v>
      </c>
      <c r="B56" s="8">
        <v>6239</v>
      </c>
      <c r="C56" s="9" t="s">
        <v>1355</v>
      </c>
      <c r="D56" s="160" t="s">
        <v>537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6"/>
      <c r="P56" s="17"/>
      <c r="Q56" s="17"/>
      <c r="R56" s="17"/>
      <c r="S56" s="17"/>
      <c r="T56" s="40"/>
      <c r="U56" s="40"/>
      <c r="V56" s="32"/>
      <c r="W56" s="17"/>
      <c r="X56" s="64"/>
      <c r="Y56" s="6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6"/>
      <c r="AN56" s="56"/>
      <c r="AO56" s="56"/>
      <c r="AP56" s="53"/>
      <c r="AQ56" s="34"/>
      <c r="AR56" s="51"/>
      <c r="AS56" s="19">
        <f>ROUND(L58*(1+AQ40),0)</f>
        <v>631</v>
      </c>
      <c r="AT56" s="41"/>
    </row>
    <row r="57" spans="1:46" s="20" customFormat="1" ht="17.100000000000001" customHeight="1" x14ac:dyDescent="0.15">
      <c r="A57" s="7">
        <v>11</v>
      </c>
      <c r="B57" s="8">
        <v>6240</v>
      </c>
      <c r="C57" s="9" t="s">
        <v>371</v>
      </c>
      <c r="D57" s="17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51"/>
      <c r="P57" s="22"/>
      <c r="Q57" s="23"/>
      <c r="R57" s="23"/>
      <c r="S57" s="23"/>
      <c r="T57" s="43"/>
      <c r="U57" s="43"/>
      <c r="V57" s="38"/>
      <c r="W57" s="38"/>
      <c r="X57" s="38"/>
      <c r="Y57" s="83"/>
      <c r="Z57" s="60" t="s">
        <v>1342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5" t="s">
        <v>1343</v>
      </c>
      <c r="AN57" s="158">
        <v>1</v>
      </c>
      <c r="AO57" s="158"/>
      <c r="AP57" s="53"/>
      <c r="AQ57" s="34"/>
      <c r="AR57" s="51"/>
      <c r="AS57" s="19">
        <f>ROUND(ROUND(L58*AN57,0)*(1+AQ40),0)</f>
        <v>631</v>
      </c>
      <c r="AT57" s="41"/>
    </row>
    <row r="58" spans="1:46" s="20" customFormat="1" ht="17.100000000000001" customHeight="1" x14ac:dyDescent="0.15">
      <c r="A58" s="7">
        <v>11</v>
      </c>
      <c r="B58" s="8">
        <v>6241</v>
      </c>
      <c r="C58" s="9" t="s">
        <v>372</v>
      </c>
      <c r="D58" s="75"/>
      <c r="E58" s="76"/>
      <c r="F58" s="76"/>
      <c r="G58" s="79"/>
      <c r="L58" s="157">
        <v>505</v>
      </c>
      <c r="M58" s="157"/>
      <c r="N58" s="15" t="s">
        <v>731</v>
      </c>
      <c r="O58" s="21"/>
      <c r="P58" s="128" t="s">
        <v>165</v>
      </c>
      <c r="Q58" s="129"/>
      <c r="R58" s="129"/>
      <c r="S58" s="129"/>
      <c r="T58" s="129"/>
      <c r="U58" s="129"/>
      <c r="V58" s="45"/>
      <c r="W58" s="15"/>
      <c r="X58" s="27"/>
      <c r="Y58" s="67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36"/>
      <c r="AN58" s="56"/>
      <c r="AO58" s="56"/>
      <c r="AP58" s="53"/>
      <c r="AQ58" s="34"/>
      <c r="AR58" s="51"/>
      <c r="AS58" s="19">
        <f>ROUND(ROUND(L58*X59,0)*(1+AQ40),0)</f>
        <v>569</v>
      </c>
      <c r="AT58" s="41"/>
    </row>
    <row r="59" spans="1:46" s="20" customFormat="1" ht="17.100000000000001" customHeight="1" x14ac:dyDescent="0.15">
      <c r="A59" s="7">
        <v>11</v>
      </c>
      <c r="B59" s="8">
        <v>6242</v>
      </c>
      <c r="C59" s="9" t="s">
        <v>373</v>
      </c>
      <c r="D59" s="77"/>
      <c r="E59" s="78"/>
      <c r="F59" s="78"/>
      <c r="G59" s="80"/>
      <c r="H59" s="80"/>
      <c r="I59" s="80"/>
      <c r="J59" s="38"/>
      <c r="K59" s="38"/>
      <c r="L59" s="23"/>
      <c r="M59" s="23"/>
      <c r="N59" s="23"/>
      <c r="O59" s="24"/>
      <c r="P59" s="130" t="s">
        <v>1344</v>
      </c>
      <c r="Q59" s="131"/>
      <c r="R59" s="131"/>
      <c r="S59" s="131"/>
      <c r="T59" s="131"/>
      <c r="U59" s="131"/>
      <c r="V59" s="70"/>
      <c r="W59" s="25" t="s">
        <v>1343</v>
      </c>
      <c r="X59" s="158">
        <v>0.9</v>
      </c>
      <c r="Y59" s="159"/>
      <c r="Z59" s="60" t="s">
        <v>1342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 t="s">
        <v>1343</v>
      </c>
      <c r="AN59" s="158">
        <v>1</v>
      </c>
      <c r="AO59" s="158"/>
      <c r="AP59" s="53"/>
      <c r="AQ59" s="34"/>
      <c r="AR59" s="51"/>
      <c r="AS59" s="26">
        <f>ROUND(ROUND(ROUND(L58*X59,0)*AN59,0)*(1+AQ40),0)</f>
        <v>569</v>
      </c>
      <c r="AT59" s="41"/>
    </row>
    <row r="60" spans="1:46" s="20" customFormat="1" ht="17.100000000000001" customHeight="1" x14ac:dyDescent="0.15">
      <c r="A60" s="7">
        <v>11</v>
      </c>
      <c r="B60" s="8">
        <v>6243</v>
      </c>
      <c r="C60" s="9" t="s">
        <v>1409</v>
      </c>
      <c r="D60" s="160" t="s">
        <v>538</v>
      </c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6"/>
      <c r="P60" s="17"/>
      <c r="Q60" s="17"/>
      <c r="R60" s="17"/>
      <c r="S60" s="17"/>
      <c r="T60" s="40"/>
      <c r="U60" s="40"/>
      <c r="V60" s="32"/>
      <c r="W60" s="17"/>
      <c r="X60" s="64"/>
      <c r="Y60" s="6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36"/>
      <c r="AN60" s="56"/>
      <c r="AO60" s="56"/>
      <c r="AP60" s="53"/>
      <c r="AQ60" s="34"/>
      <c r="AR60" s="51"/>
      <c r="AS60" s="19">
        <f>ROUND(L62*(1+AQ40),0)</f>
        <v>719</v>
      </c>
      <c r="AT60" s="41"/>
    </row>
    <row r="61" spans="1:46" s="20" customFormat="1" ht="17.100000000000001" customHeight="1" x14ac:dyDescent="0.15">
      <c r="A61" s="7">
        <v>11</v>
      </c>
      <c r="B61" s="8">
        <v>6244</v>
      </c>
      <c r="C61" s="9" t="s">
        <v>374</v>
      </c>
      <c r="D61" s="178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51"/>
      <c r="P61" s="22"/>
      <c r="Q61" s="23"/>
      <c r="R61" s="23"/>
      <c r="S61" s="23"/>
      <c r="T61" s="43"/>
      <c r="U61" s="43"/>
      <c r="V61" s="38"/>
      <c r="W61" s="38"/>
      <c r="X61" s="38"/>
      <c r="Y61" s="83"/>
      <c r="Z61" s="60" t="s">
        <v>1342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 t="s">
        <v>1343</v>
      </c>
      <c r="AN61" s="158">
        <v>1</v>
      </c>
      <c r="AO61" s="158"/>
      <c r="AP61" s="53"/>
      <c r="AQ61" s="34"/>
      <c r="AR61" s="51"/>
      <c r="AS61" s="19">
        <f>ROUND(ROUND(L62*AN61,0)*(1+AQ40),0)</f>
        <v>719</v>
      </c>
      <c r="AT61" s="41"/>
    </row>
    <row r="62" spans="1:46" s="20" customFormat="1" ht="17.100000000000001" customHeight="1" x14ac:dyDescent="0.15">
      <c r="A62" s="7">
        <v>11</v>
      </c>
      <c r="B62" s="8">
        <v>6245</v>
      </c>
      <c r="C62" s="9" t="s">
        <v>375</v>
      </c>
      <c r="D62" s="75"/>
      <c r="E62" s="76"/>
      <c r="F62" s="76"/>
      <c r="G62" s="79"/>
      <c r="L62" s="157">
        <v>575</v>
      </c>
      <c r="M62" s="157"/>
      <c r="N62" s="15" t="s">
        <v>731</v>
      </c>
      <c r="O62" s="21"/>
      <c r="P62" s="128" t="s">
        <v>165</v>
      </c>
      <c r="Q62" s="129"/>
      <c r="R62" s="129"/>
      <c r="S62" s="129"/>
      <c r="T62" s="129"/>
      <c r="U62" s="129"/>
      <c r="V62" s="45"/>
      <c r="W62" s="15"/>
      <c r="X62" s="27"/>
      <c r="Y62" s="6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36"/>
      <c r="AN62" s="56"/>
      <c r="AO62" s="56"/>
      <c r="AP62" s="53"/>
      <c r="AQ62" s="34"/>
      <c r="AR62" s="51"/>
      <c r="AS62" s="19">
        <f>ROUND(ROUND(L62*X63,0)*(1+AQ40),0)</f>
        <v>648</v>
      </c>
      <c r="AT62" s="41"/>
    </row>
    <row r="63" spans="1:46" s="20" customFormat="1" ht="17.100000000000001" customHeight="1" x14ac:dyDescent="0.15">
      <c r="A63" s="7">
        <v>11</v>
      </c>
      <c r="B63" s="8">
        <v>6246</v>
      </c>
      <c r="C63" s="9" t="s">
        <v>376</v>
      </c>
      <c r="D63" s="77"/>
      <c r="E63" s="78"/>
      <c r="F63" s="78"/>
      <c r="G63" s="80"/>
      <c r="H63" s="80"/>
      <c r="I63" s="80"/>
      <c r="J63" s="38"/>
      <c r="K63" s="38"/>
      <c r="L63" s="23"/>
      <c r="M63" s="23"/>
      <c r="N63" s="23"/>
      <c r="O63" s="24"/>
      <c r="P63" s="130" t="s">
        <v>1344</v>
      </c>
      <c r="Q63" s="131"/>
      <c r="R63" s="131"/>
      <c r="S63" s="131"/>
      <c r="T63" s="131"/>
      <c r="U63" s="131"/>
      <c r="V63" s="70"/>
      <c r="W63" s="25" t="s">
        <v>1343</v>
      </c>
      <c r="X63" s="158">
        <v>0.9</v>
      </c>
      <c r="Y63" s="159"/>
      <c r="Z63" s="60" t="s">
        <v>1342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5" t="s">
        <v>1343</v>
      </c>
      <c r="AN63" s="158">
        <v>1</v>
      </c>
      <c r="AO63" s="158"/>
      <c r="AP63" s="53"/>
      <c r="AQ63" s="34"/>
      <c r="AR63" s="51"/>
      <c r="AS63" s="26">
        <f>ROUND(ROUND(ROUND(L62*X63,0)*AN63,0)*(1+AQ40),0)</f>
        <v>648</v>
      </c>
      <c r="AT63" s="41"/>
    </row>
    <row r="64" spans="1:46" s="20" customFormat="1" ht="17.100000000000001" customHeight="1" x14ac:dyDescent="0.15">
      <c r="A64" s="7">
        <v>11</v>
      </c>
      <c r="B64" s="8">
        <v>6247</v>
      </c>
      <c r="C64" s="9" t="s">
        <v>1410</v>
      </c>
      <c r="D64" s="160" t="s">
        <v>539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37"/>
      <c r="P64" s="17"/>
      <c r="Q64" s="17"/>
      <c r="R64" s="17"/>
      <c r="S64" s="17"/>
      <c r="T64" s="40"/>
      <c r="U64" s="40"/>
      <c r="V64" s="32"/>
      <c r="W64" s="17"/>
      <c r="X64" s="64"/>
      <c r="Y64" s="65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36"/>
      <c r="AN64" s="56"/>
      <c r="AO64" s="56"/>
      <c r="AP64" s="53"/>
      <c r="AQ64" s="34"/>
      <c r="AR64" s="51"/>
      <c r="AS64" s="19">
        <f>ROUND(L66*(1+AQ40),0)</f>
        <v>806</v>
      </c>
      <c r="AT64" s="41"/>
    </row>
    <row r="65" spans="1:46" s="20" customFormat="1" ht="17.100000000000001" customHeight="1" x14ac:dyDescent="0.15">
      <c r="A65" s="7">
        <v>11</v>
      </c>
      <c r="B65" s="8">
        <v>6248</v>
      </c>
      <c r="C65" s="9" t="s">
        <v>377</v>
      </c>
      <c r="D65" s="178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16"/>
      <c r="P65" s="22"/>
      <c r="Q65" s="23"/>
      <c r="R65" s="23"/>
      <c r="S65" s="23"/>
      <c r="T65" s="43"/>
      <c r="U65" s="43"/>
      <c r="V65" s="38"/>
      <c r="W65" s="38"/>
      <c r="X65" s="38"/>
      <c r="Y65" s="83"/>
      <c r="Z65" s="60" t="s">
        <v>1342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5" t="s">
        <v>1343</v>
      </c>
      <c r="AN65" s="158">
        <v>1</v>
      </c>
      <c r="AO65" s="158"/>
      <c r="AP65" s="53"/>
      <c r="AQ65" s="34"/>
      <c r="AR65" s="51"/>
      <c r="AS65" s="19">
        <f>ROUND(ROUND(L66*AN65,0)*(1+AQ40),0)</f>
        <v>806</v>
      </c>
      <c r="AT65" s="41"/>
    </row>
    <row r="66" spans="1:46" s="20" customFormat="1" ht="17.100000000000001" customHeight="1" x14ac:dyDescent="0.15">
      <c r="A66" s="7">
        <v>11</v>
      </c>
      <c r="B66" s="8">
        <v>6249</v>
      </c>
      <c r="C66" s="9" t="s">
        <v>378</v>
      </c>
      <c r="D66" s="75"/>
      <c r="E66" s="76"/>
      <c r="F66" s="76"/>
      <c r="G66" s="79"/>
      <c r="L66" s="157">
        <v>645</v>
      </c>
      <c r="M66" s="157"/>
      <c r="N66" s="15" t="s">
        <v>731</v>
      </c>
      <c r="O66" s="21"/>
      <c r="P66" s="128" t="s">
        <v>165</v>
      </c>
      <c r="Q66" s="129"/>
      <c r="R66" s="129"/>
      <c r="S66" s="129"/>
      <c r="T66" s="129"/>
      <c r="U66" s="129"/>
      <c r="V66" s="45"/>
      <c r="W66" s="15"/>
      <c r="X66" s="27"/>
      <c r="Y66" s="67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36"/>
      <c r="AN66" s="56"/>
      <c r="AO66" s="56"/>
      <c r="AP66" s="53"/>
      <c r="AQ66" s="34"/>
      <c r="AR66" s="51"/>
      <c r="AS66" s="19">
        <f>ROUND(ROUND(L66*X67,0)*(1+AQ40),0)</f>
        <v>726</v>
      </c>
      <c r="AT66" s="41"/>
    </row>
    <row r="67" spans="1:46" s="20" customFormat="1" ht="17.100000000000001" customHeight="1" x14ac:dyDescent="0.15">
      <c r="A67" s="7">
        <v>11</v>
      </c>
      <c r="B67" s="8">
        <v>6250</v>
      </c>
      <c r="C67" s="9" t="s">
        <v>379</v>
      </c>
      <c r="D67" s="77"/>
      <c r="E67" s="78"/>
      <c r="F67" s="78"/>
      <c r="G67" s="80"/>
      <c r="H67" s="80"/>
      <c r="I67" s="80"/>
      <c r="J67" s="38"/>
      <c r="K67" s="38"/>
      <c r="L67" s="23"/>
      <c r="M67" s="23"/>
      <c r="N67" s="23"/>
      <c r="O67" s="24"/>
      <c r="P67" s="130" t="s">
        <v>1344</v>
      </c>
      <c r="Q67" s="131"/>
      <c r="R67" s="131"/>
      <c r="S67" s="131"/>
      <c r="T67" s="131"/>
      <c r="U67" s="131"/>
      <c r="V67" s="70"/>
      <c r="W67" s="25" t="s">
        <v>1343</v>
      </c>
      <c r="X67" s="158">
        <v>0.9</v>
      </c>
      <c r="Y67" s="159"/>
      <c r="Z67" s="60" t="s">
        <v>1342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5" t="s">
        <v>1343</v>
      </c>
      <c r="AN67" s="158">
        <v>1</v>
      </c>
      <c r="AO67" s="158"/>
      <c r="AP67" s="35"/>
      <c r="AQ67" s="38"/>
      <c r="AR67" s="83"/>
      <c r="AS67" s="26">
        <f>ROUND(ROUND(ROUND(L66*X67,0)*AN67,0)*(1+AQ40),0)</f>
        <v>726</v>
      </c>
      <c r="AT67" s="58"/>
    </row>
    <row r="68" spans="1:46" ht="17.100000000000001" customHeight="1" x14ac:dyDescent="0.15">
      <c r="A68" s="1"/>
    </row>
    <row r="69" spans="1:46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44"/>
      <c r="J69" s="44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7"/>
      <c r="V69" s="27"/>
      <c r="W69" s="15"/>
      <c r="X69" s="37"/>
      <c r="Y69" s="42"/>
      <c r="Z69" s="15"/>
      <c r="AA69" s="15"/>
      <c r="AB69" s="15"/>
      <c r="AC69" s="37"/>
      <c r="AD69" s="42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6"/>
      <c r="AT69" s="34"/>
    </row>
    <row r="70" spans="1:46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7"/>
      <c r="V70" s="27"/>
      <c r="W70" s="15"/>
      <c r="X70" s="27"/>
      <c r="Y70" s="42"/>
      <c r="Z70" s="15"/>
      <c r="AA70" s="15"/>
      <c r="AB70" s="15"/>
      <c r="AC70" s="37"/>
      <c r="AD70" s="42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6"/>
      <c r="AT70" s="34"/>
    </row>
    <row r="71" spans="1:46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7"/>
      <c r="V71" s="27"/>
      <c r="W71" s="15"/>
      <c r="X71" s="27"/>
      <c r="Y71" s="42"/>
      <c r="Z71" s="15"/>
      <c r="AA71" s="15"/>
      <c r="AB71" s="15"/>
      <c r="AC71" s="14"/>
      <c r="AD71" s="14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46"/>
      <c r="AT71" s="34"/>
    </row>
    <row r="72" spans="1:46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47"/>
      <c r="U72" s="48"/>
      <c r="V72" s="48"/>
      <c r="W72" s="34"/>
      <c r="X72" s="48"/>
      <c r="Y72" s="42"/>
      <c r="Z72" s="15"/>
      <c r="AA72" s="15"/>
      <c r="AB72" s="15"/>
      <c r="AC72" s="37"/>
      <c r="AD72" s="42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6"/>
      <c r="AT72" s="34"/>
    </row>
    <row r="73" spans="1:46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7"/>
      <c r="U73" s="49"/>
      <c r="V73" s="50"/>
      <c r="W73" s="15"/>
      <c r="X73" s="27"/>
      <c r="Y73" s="42"/>
      <c r="Z73" s="15"/>
      <c r="AA73" s="15"/>
      <c r="AB73" s="15"/>
      <c r="AC73" s="37"/>
      <c r="AD73" s="42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6"/>
      <c r="AT73" s="34"/>
    </row>
    <row r="74" spans="1:46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7"/>
      <c r="V74" s="42"/>
      <c r="W74" s="15"/>
      <c r="X74" s="27"/>
      <c r="Y74" s="42"/>
      <c r="Z74" s="15"/>
      <c r="AA74" s="15"/>
      <c r="AB74" s="15"/>
      <c r="AC74" s="14"/>
      <c r="AD74" s="1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46"/>
      <c r="AT74" s="34"/>
    </row>
    <row r="75" spans="1:46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7"/>
      <c r="V75" s="42"/>
      <c r="W75" s="15"/>
      <c r="X75" s="37"/>
      <c r="Y75" s="42"/>
      <c r="Z75" s="15"/>
      <c r="AA75" s="15"/>
      <c r="AB75" s="15"/>
      <c r="AC75" s="37"/>
      <c r="AD75" s="42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6"/>
      <c r="AT75" s="34"/>
    </row>
  </sheetData>
  <sheetProtection password="CB5D" sheet="1" objects="1" scenarios="1"/>
  <mergeCells count="74">
    <mergeCell ref="D32:N33"/>
    <mergeCell ref="D36:N37"/>
    <mergeCell ref="D40:N41"/>
    <mergeCell ref="D44:N45"/>
    <mergeCell ref="L34:M34"/>
    <mergeCell ref="X51:Y51"/>
    <mergeCell ref="AN51:AO51"/>
    <mergeCell ref="D48:N49"/>
    <mergeCell ref="D7:N8"/>
    <mergeCell ref="D11:N12"/>
    <mergeCell ref="D15:N16"/>
    <mergeCell ref="D19:N20"/>
    <mergeCell ref="L9:M9"/>
    <mergeCell ref="L17:M17"/>
    <mergeCell ref="L13:M13"/>
    <mergeCell ref="AN45:AO45"/>
    <mergeCell ref="L46:M46"/>
    <mergeCell ref="X47:Y47"/>
    <mergeCell ref="AN47:AO47"/>
    <mergeCell ref="AN49:AO49"/>
    <mergeCell ref="L50:M50"/>
    <mergeCell ref="X22:Y22"/>
    <mergeCell ref="AN22:AO22"/>
    <mergeCell ref="AN24:AO24"/>
    <mergeCell ref="L25:M25"/>
    <mergeCell ref="X26:Y26"/>
    <mergeCell ref="AN26:AO26"/>
    <mergeCell ref="D23:N24"/>
    <mergeCell ref="AN18:AO18"/>
    <mergeCell ref="AQ15:AR15"/>
    <mergeCell ref="AP11:AR14"/>
    <mergeCell ref="AN12:AO12"/>
    <mergeCell ref="AN20:AO20"/>
    <mergeCell ref="L21:M21"/>
    <mergeCell ref="AN8:AO8"/>
    <mergeCell ref="AN10:AO10"/>
    <mergeCell ref="X10:Y10"/>
    <mergeCell ref="X35:Y35"/>
    <mergeCell ref="AN35:AO35"/>
    <mergeCell ref="X14:Y14"/>
    <mergeCell ref="AN14:AO14"/>
    <mergeCell ref="AN16:AO16"/>
    <mergeCell ref="X18:Y18"/>
    <mergeCell ref="AN33:AO33"/>
    <mergeCell ref="AQ40:AR40"/>
    <mergeCell ref="AN41:AO41"/>
    <mergeCell ref="L42:M42"/>
    <mergeCell ref="X43:Y43"/>
    <mergeCell ref="AN43:AO43"/>
    <mergeCell ref="AP36:AR39"/>
    <mergeCell ref="AN37:AO37"/>
    <mergeCell ref="L38:M38"/>
    <mergeCell ref="X39:Y39"/>
    <mergeCell ref="AN39:AO39"/>
    <mergeCell ref="AN57:AO57"/>
    <mergeCell ref="L58:M58"/>
    <mergeCell ref="X59:Y59"/>
    <mergeCell ref="AN59:AO59"/>
    <mergeCell ref="D56:N57"/>
    <mergeCell ref="AN53:AO53"/>
    <mergeCell ref="L54:M54"/>
    <mergeCell ref="X55:Y55"/>
    <mergeCell ref="AN55:AO55"/>
    <mergeCell ref="D52:N53"/>
    <mergeCell ref="AN65:AO65"/>
    <mergeCell ref="L66:M66"/>
    <mergeCell ref="X67:Y67"/>
    <mergeCell ref="AN67:AO67"/>
    <mergeCell ref="D64:N65"/>
    <mergeCell ref="AN61:AO61"/>
    <mergeCell ref="L62:M62"/>
    <mergeCell ref="X63:Y63"/>
    <mergeCell ref="AN63:AO63"/>
    <mergeCell ref="D60:N6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3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zoomScale="75" zoomScaleNormal="75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380</v>
      </c>
    </row>
    <row r="5" spans="1:47" s="20" customFormat="1" ht="17.100000000000001" customHeight="1" x14ac:dyDescent="0.15">
      <c r="A5" s="2" t="s">
        <v>1411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6251</v>
      </c>
      <c r="C7" s="9" t="s">
        <v>1412</v>
      </c>
      <c r="D7" s="160" t="s">
        <v>540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120</v>
      </c>
      <c r="AT7" s="69" t="s">
        <v>533</v>
      </c>
    </row>
    <row r="8" spans="1:47" s="20" customFormat="1" ht="17.100000000000001" customHeight="1" x14ac:dyDescent="0.15">
      <c r="A8" s="7">
        <v>11</v>
      </c>
      <c r="B8" s="8">
        <v>6252</v>
      </c>
      <c r="C8" s="9" t="s">
        <v>381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1413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1414</v>
      </c>
      <c r="AN8" s="158">
        <v>1</v>
      </c>
      <c r="AO8" s="159"/>
      <c r="AP8" s="74"/>
      <c r="AQ8" s="37"/>
      <c r="AR8" s="68"/>
      <c r="AS8" s="19">
        <f>ROUND(ROUND(L9*AN8,0)*(1+AQ15),0)</f>
        <v>120</v>
      </c>
      <c r="AT8" s="41"/>
    </row>
    <row r="9" spans="1:47" s="20" customFormat="1" ht="17.100000000000001" customHeight="1" x14ac:dyDescent="0.15">
      <c r="A9" s="7">
        <v>11</v>
      </c>
      <c r="B9" s="8">
        <v>6253</v>
      </c>
      <c r="C9" s="9" t="s">
        <v>382</v>
      </c>
      <c r="D9" s="75"/>
      <c r="E9" s="76"/>
      <c r="F9" s="76"/>
      <c r="G9" s="79"/>
      <c r="L9" s="157">
        <v>80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108</v>
      </c>
      <c r="AT9" s="41"/>
    </row>
    <row r="10" spans="1:47" s="20" customFormat="1" ht="17.100000000000001" customHeight="1" x14ac:dyDescent="0.15">
      <c r="A10" s="7">
        <v>11</v>
      </c>
      <c r="B10" s="8">
        <v>6254</v>
      </c>
      <c r="C10" s="9" t="s">
        <v>383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1415</v>
      </c>
      <c r="Q10" s="131"/>
      <c r="R10" s="131"/>
      <c r="S10" s="131"/>
      <c r="T10" s="131"/>
      <c r="U10" s="131"/>
      <c r="V10" s="70"/>
      <c r="W10" s="25" t="s">
        <v>1414</v>
      </c>
      <c r="X10" s="158">
        <v>0.9</v>
      </c>
      <c r="Y10" s="159"/>
      <c r="Z10" s="60" t="s">
        <v>1413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1414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108</v>
      </c>
      <c r="AT10" s="41"/>
    </row>
    <row r="11" spans="1:47" s="20" customFormat="1" ht="17.100000000000001" customHeight="1" x14ac:dyDescent="0.15">
      <c r="A11" s="7">
        <v>11</v>
      </c>
      <c r="B11" s="8">
        <v>6255</v>
      </c>
      <c r="C11" s="9" t="s">
        <v>1416</v>
      </c>
      <c r="D11" s="160" t="s">
        <v>541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803</v>
      </c>
      <c r="AQ11" s="174"/>
      <c r="AR11" s="175"/>
      <c r="AS11" s="19">
        <f>ROUND(L13*(1+AQ15),0)</f>
        <v>225</v>
      </c>
      <c r="AT11" s="41"/>
    </row>
    <row r="12" spans="1:47" s="20" customFormat="1" ht="17.100000000000001" customHeight="1" x14ac:dyDescent="0.15">
      <c r="A12" s="7">
        <v>11</v>
      </c>
      <c r="B12" s="8">
        <v>6256</v>
      </c>
      <c r="C12" s="9" t="s">
        <v>384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1413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1414</v>
      </c>
      <c r="AN12" s="158">
        <v>1</v>
      </c>
      <c r="AO12" s="159"/>
      <c r="AP12" s="173"/>
      <c r="AQ12" s="174"/>
      <c r="AR12" s="175"/>
      <c r="AS12" s="19">
        <f>ROUND(ROUND(L13*AN12,0)*(1+AQ15),0)</f>
        <v>225</v>
      </c>
      <c r="AT12" s="41"/>
    </row>
    <row r="13" spans="1:47" s="20" customFormat="1" ht="17.100000000000001" customHeight="1" x14ac:dyDescent="0.15">
      <c r="A13" s="7">
        <v>11</v>
      </c>
      <c r="B13" s="8">
        <v>6257</v>
      </c>
      <c r="C13" s="9" t="s">
        <v>385</v>
      </c>
      <c r="D13" s="75"/>
      <c r="E13" s="76"/>
      <c r="F13" s="76"/>
      <c r="G13" s="79"/>
      <c r="L13" s="157">
        <v>150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203</v>
      </c>
      <c r="AT13" s="41"/>
    </row>
    <row r="14" spans="1:47" s="20" customFormat="1" ht="17.100000000000001" customHeight="1" x14ac:dyDescent="0.15">
      <c r="A14" s="7">
        <v>11</v>
      </c>
      <c r="B14" s="8">
        <v>6258</v>
      </c>
      <c r="C14" s="9" t="s">
        <v>386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1415</v>
      </c>
      <c r="Q14" s="131"/>
      <c r="R14" s="131"/>
      <c r="S14" s="131"/>
      <c r="T14" s="131"/>
      <c r="U14" s="131"/>
      <c r="V14" s="70"/>
      <c r="W14" s="25" t="s">
        <v>1414</v>
      </c>
      <c r="X14" s="158">
        <v>0.9</v>
      </c>
      <c r="Y14" s="159"/>
      <c r="Z14" s="60" t="s">
        <v>1413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1414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203</v>
      </c>
      <c r="AT14" s="41"/>
    </row>
    <row r="15" spans="1:47" s="20" customFormat="1" ht="17.100000000000001" customHeight="1" x14ac:dyDescent="0.15">
      <c r="A15" s="7">
        <v>11</v>
      </c>
      <c r="B15" s="8">
        <v>6259</v>
      </c>
      <c r="C15" s="9" t="s">
        <v>1417</v>
      </c>
      <c r="D15" s="160" t="s">
        <v>542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733</v>
      </c>
      <c r="AQ15" s="171">
        <v>0.5</v>
      </c>
      <c r="AR15" s="172"/>
      <c r="AS15" s="19">
        <f>ROUND(L17*(1+AQ15),0)</f>
        <v>338</v>
      </c>
      <c r="AT15" s="41"/>
    </row>
    <row r="16" spans="1:47" s="20" customFormat="1" ht="17.100000000000001" customHeight="1" x14ac:dyDescent="0.15">
      <c r="A16" s="7">
        <v>11</v>
      </c>
      <c r="B16" s="8">
        <v>6260</v>
      </c>
      <c r="C16" s="9" t="s">
        <v>387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1413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1414</v>
      </c>
      <c r="AN16" s="158">
        <v>1</v>
      </c>
      <c r="AO16" s="159"/>
      <c r="AR16" s="90" t="s">
        <v>797</v>
      </c>
      <c r="AS16" s="19">
        <f>ROUND(ROUND(L17*AN16,0)*(1+AQ15),0)</f>
        <v>338</v>
      </c>
      <c r="AT16" s="41"/>
    </row>
    <row r="17" spans="1:46" s="20" customFormat="1" ht="17.100000000000001" customHeight="1" x14ac:dyDescent="0.15">
      <c r="A17" s="7">
        <v>11</v>
      </c>
      <c r="B17" s="8">
        <v>6261</v>
      </c>
      <c r="C17" s="9" t="s">
        <v>388</v>
      </c>
      <c r="D17" s="75"/>
      <c r="E17" s="76"/>
      <c r="F17" s="76"/>
      <c r="G17" s="79"/>
      <c r="L17" s="157">
        <v>225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305</v>
      </c>
      <c r="AT17" s="41"/>
    </row>
    <row r="18" spans="1:46" s="20" customFormat="1" ht="17.100000000000001" customHeight="1" x14ac:dyDescent="0.15">
      <c r="A18" s="7">
        <v>11</v>
      </c>
      <c r="B18" s="8">
        <v>6262</v>
      </c>
      <c r="C18" s="9" t="s">
        <v>389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1415</v>
      </c>
      <c r="Q18" s="131"/>
      <c r="R18" s="131"/>
      <c r="S18" s="131"/>
      <c r="T18" s="131"/>
      <c r="U18" s="131"/>
      <c r="V18" s="70"/>
      <c r="W18" s="25" t="s">
        <v>1414</v>
      </c>
      <c r="X18" s="158">
        <v>0.9</v>
      </c>
      <c r="Y18" s="159"/>
      <c r="Z18" s="60" t="s">
        <v>1413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1414</v>
      </c>
      <c r="AN18" s="158">
        <v>1</v>
      </c>
      <c r="AO18" s="159"/>
      <c r="AS18" s="26">
        <f>ROUND(ROUND(ROUND(L17*X18,0)*AN18,0)*(1+AQ15),0)</f>
        <v>305</v>
      </c>
      <c r="AT18" s="41"/>
    </row>
    <row r="19" spans="1:46" s="20" customFormat="1" ht="17.100000000000001" customHeight="1" x14ac:dyDescent="0.15">
      <c r="A19" s="7">
        <v>11</v>
      </c>
      <c r="B19" s="8">
        <v>6263</v>
      </c>
      <c r="C19" s="9" t="s">
        <v>1418</v>
      </c>
      <c r="D19" s="160" t="s">
        <v>543</v>
      </c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443</v>
      </c>
      <c r="AT19" s="41"/>
    </row>
    <row r="20" spans="1:46" s="20" customFormat="1" ht="17.100000000000001" customHeight="1" x14ac:dyDescent="0.15">
      <c r="A20" s="7">
        <v>11</v>
      </c>
      <c r="B20" s="8">
        <v>6264</v>
      </c>
      <c r="C20" s="9" t="s">
        <v>390</v>
      </c>
      <c r="D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1413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1414</v>
      </c>
      <c r="AN20" s="158">
        <v>1</v>
      </c>
      <c r="AO20" s="159"/>
      <c r="AS20" s="19">
        <f>ROUND(ROUND(L21*AN20,0)*(1+AQ15),0)</f>
        <v>443</v>
      </c>
      <c r="AT20" s="41"/>
    </row>
    <row r="21" spans="1:46" s="20" customFormat="1" ht="17.100000000000001" customHeight="1" x14ac:dyDescent="0.15">
      <c r="A21" s="7">
        <v>11</v>
      </c>
      <c r="B21" s="8">
        <v>6265</v>
      </c>
      <c r="C21" s="9" t="s">
        <v>391</v>
      </c>
      <c r="D21" s="75"/>
      <c r="E21" s="76"/>
      <c r="F21" s="76"/>
      <c r="G21" s="79"/>
      <c r="L21" s="157">
        <v>295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399</v>
      </c>
      <c r="AT21" s="41"/>
    </row>
    <row r="22" spans="1:46" s="20" customFormat="1" ht="17.100000000000001" customHeight="1" x14ac:dyDescent="0.15">
      <c r="A22" s="7">
        <v>11</v>
      </c>
      <c r="B22" s="8">
        <v>6266</v>
      </c>
      <c r="C22" s="9" t="s">
        <v>392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1415</v>
      </c>
      <c r="Q22" s="131"/>
      <c r="R22" s="131"/>
      <c r="S22" s="131"/>
      <c r="T22" s="131"/>
      <c r="U22" s="131"/>
      <c r="V22" s="70"/>
      <c r="W22" s="25" t="s">
        <v>1414</v>
      </c>
      <c r="X22" s="158">
        <v>0.9</v>
      </c>
      <c r="Y22" s="159"/>
      <c r="Z22" s="60" t="s">
        <v>1413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1414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399</v>
      </c>
      <c r="AT22" s="41"/>
    </row>
    <row r="23" spans="1:46" s="20" customFormat="1" ht="17.100000000000001" customHeight="1" x14ac:dyDescent="0.15">
      <c r="A23" s="7">
        <v>11</v>
      </c>
      <c r="B23" s="8">
        <v>6267</v>
      </c>
      <c r="C23" s="9" t="s">
        <v>1419</v>
      </c>
      <c r="D23" s="160" t="s">
        <v>544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548</v>
      </c>
      <c r="AT23" s="41"/>
    </row>
    <row r="24" spans="1:46" s="20" customFormat="1" ht="17.100000000000001" customHeight="1" x14ac:dyDescent="0.15">
      <c r="A24" s="7">
        <v>11</v>
      </c>
      <c r="B24" s="8">
        <v>6268</v>
      </c>
      <c r="C24" s="9" t="s">
        <v>393</v>
      </c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1413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1414</v>
      </c>
      <c r="AN24" s="158">
        <v>1</v>
      </c>
      <c r="AO24" s="159"/>
      <c r="AP24" s="74"/>
      <c r="AQ24" s="37"/>
      <c r="AR24" s="68"/>
      <c r="AS24" s="19">
        <f>ROUND(ROUND(L25*AN24,0)*(1+AQ15),0)</f>
        <v>548</v>
      </c>
      <c r="AT24" s="41"/>
    </row>
    <row r="25" spans="1:46" s="20" customFormat="1" ht="17.100000000000001" customHeight="1" x14ac:dyDescent="0.15">
      <c r="A25" s="7">
        <v>11</v>
      </c>
      <c r="B25" s="8">
        <v>6269</v>
      </c>
      <c r="C25" s="9" t="s">
        <v>394</v>
      </c>
      <c r="D25" s="75"/>
      <c r="E25" s="76"/>
      <c r="F25" s="76"/>
      <c r="G25" s="79"/>
      <c r="L25" s="157">
        <v>365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494</v>
      </c>
      <c r="AT25" s="41"/>
    </row>
    <row r="26" spans="1:46" s="20" customFormat="1" ht="17.100000000000001" customHeight="1" x14ac:dyDescent="0.15">
      <c r="A26" s="7">
        <v>11</v>
      </c>
      <c r="B26" s="8">
        <v>6270</v>
      </c>
      <c r="C26" s="9" t="s">
        <v>395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1415</v>
      </c>
      <c r="Q26" s="131"/>
      <c r="R26" s="131"/>
      <c r="S26" s="131"/>
      <c r="T26" s="131"/>
      <c r="U26" s="131"/>
      <c r="V26" s="70"/>
      <c r="W26" s="25" t="s">
        <v>1414</v>
      </c>
      <c r="X26" s="158">
        <v>0.9</v>
      </c>
      <c r="Y26" s="159"/>
      <c r="Z26" s="60" t="s">
        <v>1413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1414</v>
      </c>
      <c r="AN26" s="158">
        <v>1</v>
      </c>
      <c r="AO26" s="159"/>
      <c r="AP26" s="74"/>
      <c r="AQ26" s="37"/>
      <c r="AR26" s="68"/>
      <c r="AS26" s="26">
        <f>ROUND(ROUND(ROUND(L25*X26,0)*AN26,0)*(1+AQ15),0)</f>
        <v>494</v>
      </c>
      <c r="AT26" s="41"/>
    </row>
    <row r="27" spans="1:46" s="20" customFormat="1" ht="17.100000000000001" customHeight="1" x14ac:dyDescent="0.15">
      <c r="A27" s="7">
        <v>11</v>
      </c>
      <c r="B27" s="8">
        <v>6271</v>
      </c>
      <c r="C27" s="9" t="s">
        <v>1420</v>
      </c>
      <c r="D27" s="160" t="s">
        <v>545</v>
      </c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6"/>
      <c r="AN27" s="56"/>
      <c r="AO27" s="57"/>
      <c r="AP27" s="61"/>
      <c r="AQ27" s="62"/>
      <c r="AR27" s="63"/>
      <c r="AS27" s="19">
        <f>ROUND(L29*(1+AQ15),0)</f>
        <v>653</v>
      </c>
      <c r="AT27" s="41"/>
    </row>
    <row r="28" spans="1:46" s="20" customFormat="1" ht="17.100000000000001" customHeight="1" x14ac:dyDescent="0.15">
      <c r="A28" s="7">
        <v>11</v>
      </c>
      <c r="B28" s="8">
        <v>6272</v>
      </c>
      <c r="C28" s="9" t="s">
        <v>396</v>
      </c>
      <c r="D28" s="178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1413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5" t="s">
        <v>1414</v>
      </c>
      <c r="AN28" s="158">
        <v>1</v>
      </c>
      <c r="AO28" s="159"/>
      <c r="AP28" s="61"/>
      <c r="AQ28" s="62"/>
      <c r="AR28" s="63"/>
      <c r="AS28" s="19">
        <f>ROUND(ROUND(L29*AN28,0)*(1+AQ15),0)</f>
        <v>653</v>
      </c>
      <c r="AT28" s="41"/>
    </row>
    <row r="29" spans="1:46" s="20" customFormat="1" ht="17.100000000000001" customHeight="1" x14ac:dyDescent="0.15">
      <c r="A29" s="7">
        <v>11</v>
      </c>
      <c r="B29" s="8">
        <v>6273</v>
      </c>
      <c r="C29" s="9" t="s">
        <v>397</v>
      </c>
      <c r="D29" s="75"/>
      <c r="E29" s="76"/>
      <c r="F29" s="76"/>
      <c r="G29" s="79"/>
      <c r="L29" s="157">
        <v>435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6"/>
      <c r="AN29" s="56"/>
      <c r="AO29" s="57"/>
      <c r="AP29" s="61"/>
      <c r="AQ29" s="62"/>
      <c r="AR29" s="63"/>
      <c r="AS29" s="19">
        <f>ROUND(ROUND(L29*X30,0)*(1+AQ15),0)</f>
        <v>588</v>
      </c>
      <c r="AT29" s="41"/>
    </row>
    <row r="30" spans="1:46" s="20" customFormat="1" ht="17.100000000000001" customHeight="1" x14ac:dyDescent="0.15">
      <c r="A30" s="7">
        <v>11</v>
      </c>
      <c r="B30" s="8">
        <v>6274</v>
      </c>
      <c r="C30" s="9" t="s">
        <v>398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1415</v>
      </c>
      <c r="Q30" s="131"/>
      <c r="R30" s="131"/>
      <c r="S30" s="131"/>
      <c r="T30" s="131"/>
      <c r="U30" s="131"/>
      <c r="V30" s="70"/>
      <c r="W30" s="25" t="s">
        <v>1414</v>
      </c>
      <c r="X30" s="158">
        <v>0.9</v>
      </c>
      <c r="Y30" s="159"/>
      <c r="Z30" s="60" t="s">
        <v>1413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 t="s">
        <v>1414</v>
      </c>
      <c r="AN30" s="158">
        <v>1</v>
      </c>
      <c r="AO30" s="159"/>
      <c r="AP30" s="53"/>
      <c r="AQ30" s="34"/>
      <c r="AR30" s="51"/>
      <c r="AS30" s="26">
        <f>ROUND(ROUND(ROUND(L29*X30,0)*AN30,0)*(1+AQ15),0)</f>
        <v>588</v>
      </c>
      <c r="AT30" s="41"/>
    </row>
    <row r="31" spans="1:46" s="20" customFormat="1" ht="17.100000000000001" customHeight="1" x14ac:dyDescent="0.15">
      <c r="A31" s="7">
        <v>11</v>
      </c>
      <c r="B31" s="8">
        <v>6275</v>
      </c>
      <c r="C31" s="9" t="s">
        <v>1421</v>
      </c>
      <c r="D31" s="160" t="s">
        <v>546</v>
      </c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6"/>
      <c r="AN31" s="56"/>
      <c r="AO31" s="57"/>
      <c r="AP31" s="53"/>
      <c r="AQ31" s="34"/>
      <c r="AR31" s="51"/>
      <c r="AS31" s="19">
        <f>ROUND(L33*(1+AQ15),0)</f>
        <v>758</v>
      </c>
      <c r="AT31" s="41"/>
    </row>
    <row r="32" spans="1:46" s="20" customFormat="1" ht="17.100000000000001" customHeight="1" x14ac:dyDescent="0.15">
      <c r="A32" s="7">
        <v>11</v>
      </c>
      <c r="B32" s="8">
        <v>6276</v>
      </c>
      <c r="C32" s="9" t="s">
        <v>900</v>
      </c>
      <c r="D32" s="178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1413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5" t="s">
        <v>1414</v>
      </c>
      <c r="AN32" s="158">
        <v>1</v>
      </c>
      <c r="AO32" s="159"/>
      <c r="AP32" s="59"/>
      <c r="AQ32" s="54"/>
      <c r="AR32" s="55"/>
      <c r="AS32" s="19">
        <f>ROUND(ROUND(L33*AN32,0)*(1+AQ15),0)</f>
        <v>758</v>
      </c>
      <c r="AT32" s="41"/>
    </row>
    <row r="33" spans="1:46" s="20" customFormat="1" ht="17.100000000000001" customHeight="1" x14ac:dyDescent="0.15">
      <c r="A33" s="7">
        <v>11</v>
      </c>
      <c r="B33" s="8">
        <v>6277</v>
      </c>
      <c r="C33" s="9" t="s">
        <v>901</v>
      </c>
      <c r="D33" s="75"/>
      <c r="E33" s="76"/>
      <c r="F33" s="76"/>
      <c r="G33" s="79"/>
      <c r="L33" s="157">
        <v>505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36"/>
      <c r="AN33" s="56"/>
      <c r="AO33" s="57"/>
      <c r="AP33" s="74"/>
      <c r="AQ33" s="37"/>
      <c r="AR33" s="68"/>
      <c r="AS33" s="19">
        <f>ROUND(ROUND(L33*X34,0)*(1+AQ15),0)</f>
        <v>683</v>
      </c>
      <c r="AT33" s="41"/>
    </row>
    <row r="34" spans="1:46" s="20" customFormat="1" ht="17.100000000000001" customHeight="1" x14ac:dyDescent="0.15">
      <c r="A34" s="7">
        <v>11</v>
      </c>
      <c r="B34" s="8">
        <v>6278</v>
      </c>
      <c r="C34" s="9" t="s">
        <v>902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1415</v>
      </c>
      <c r="Q34" s="131"/>
      <c r="R34" s="131"/>
      <c r="S34" s="131"/>
      <c r="T34" s="131"/>
      <c r="U34" s="131"/>
      <c r="V34" s="70"/>
      <c r="W34" s="25" t="s">
        <v>1414</v>
      </c>
      <c r="X34" s="158">
        <v>0.9</v>
      </c>
      <c r="Y34" s="159"/>
      <c r="Z34" s="60" t="s">
        <v>1413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 t="s">
        <v>1414</v>
      </c>
      <c r="AN34" s="158">
        <v>1</v>
      </c>
      <c r="AO34" s="159"/>
      <c r="AP34" s="59"/>
      <c r="AQ34" s="54"/>
      <c r="AR34" s="55"/>
      <c r="AS34" s="26">
        <f>ROUND(ROUND(ROUND(L33*X34,0)*AN34,0)*(1+AQ15),0)</f>
        <v>683</v>
      </c>
      <c r="AT34" s="41"/>
    </row>
    <row r="35" spans="1:46" s="20" customFormat="1" ht="17.100000000000001" customHeight="1" x14ac:dyDescent="0.15">
      <c r="A35" s="7">
        <v>11</v>
      </c>
      <c r="B35" s="8">
        <v>6279</v>
      </c>
      <c r="C35" s="9" t="s">
        <v>1422</v>
      </c>
      <c r="D35" s="160" t="s">
        <v>547</v>
      </c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36"/>
      <c r="AN35" s="56"/>
      <c r="AO35" s="57"/>
      <c r="AP35" s="74"/>
      <c r="AQ35" s="37"/>
      <c r="AR35" s="68"/>
      <c r="AS35" s="19">
        <f>ROUND(L37*(1+AQ15),0)</f>
        <v>863</v>
      </c>
      <c r="AT35" s="41"/>
    </row>
    <row r="36" spans="1:46" s="20" customFormat="1" ht="17.100000000000001" customHeight="1" x14ac:dyDescent="0.15">
      <c r="A36" s="7">
        <v>11</v>
      </c>
      <c r="B36" s="8">
        <v>6280</v>
      </c>
      <c r="C36" s="9" t="s">
        <v>903</v>
      </c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1413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5" t="s">
        <v>1414</v>
      </c>
      <c r="AN36" s="158">
        <v>1</v>
      </c>
      <c r="AO36" s="159"/>
      <c r="AP36" s="85"/>
      <c r="AQ36" s="86"/>
      <c r="AR36" s="87"/>
      <c r="AS36" s="19">
        <f>ROUND(ROUND(L37*AN36,0)*(1+AQ15),0)</f>
        <v>863</v>
      </c>
      <c r="AT36" s="41"/>
    </row>
    <row r="37" spans="1:46" s="20" customFormat="1" ht="17.100000000000001" customHeight="1" x14ac:dyDescent="0.15">
      <c r="A37" s="7">
        <v>11</v>
      </c>
      <c r="B37" s="8">
        <v>6281</v>
      </c>
      <c r="C37" s="9" t="s">
        <v>904</v>
      </c>
      <c r="D37" s="75"/>
      <c r="E37" s="76"/>
      <c r="F37" s="76"/>
      <c r="G37" s="79"/>
      <c r="L37" s="157">
        <v>575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36"/>
      <c r="AN37" s="56"/>
      <c r="AO37" s="57"/>
      <c r="AP37" s="85"/>
      <c r="AQ37" s="86"/>
      <c r="AR37" s="87"/>
      <c r="AS37" s="19">
        <f>ROUND(ROUND(L37*X38,0)*(1+AQ15),0)</f>
        <v>777</v>
      </c>
      <c r="AT37" s="41"/>
    </row>
    <row r="38" spans="1:46" s="20" customFormat="1" ht="17.100000000000001" customHeight="1" x14ac:dyDescent="0.15">
      <c r="A38" s="7">
        <v>11</v>
      </c>
      <c r="B38" s="8">
        <v>6282</v>
      </c>
      <c r="C38" s="9" t="s">
        <v>905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1415</v>
      </c>
      <c r="Q38" s="131"/>
      <c r="R38" s="131"/>
      <c r="S38" s="131"/>
      <c r="T38" s="131"/>
      <c r="U38" s="131"/>
      <c r="V38" s="70"/>
      <c r="W38" s="25" t="s">
        <v>1414</v>
      </c>
      <c r="X38" s="158">
        <v>0.9</v>
      </c>
      <c r="Y38" s="159"/>
      <c r="Z38" s="60" t="s">
        <v>1413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5" t="s">
        <v>1414</v>
      </c>
      <c r="AN38" s="158">
        <v>1</v>
      </c>
      <c r="AO38" s="159"/>
      <c r="AP38" s="85"/>
      <c r="AQ38" s="86"/>
      <c r="AR38" s="87"/>
      <c r="AS38" s="26">
        <f>ROUND(ROUND(ROUND(L37*X38,0)*AN38,0)*(1+AQ15),0)</f>
        <v>777</v>
      </c>
      <c r="AT38" s="41"/>
    </row>
    <row r="39" spans="1:46" s="20" customFormat="1" ht="17.100000000000001" customHeight="1" x14ac:dyDescent="0.15">
      <c r="A39" s="7">
        <v>11</v>
      </c>
      <c r="B39" s="8">
        <v>6283</v>
      </c>
      <c r="C39" s="9" t="s">
        <v>1423</v>
      </c>
      <c r="D39" s="160" t="s">
        <v>548</v>
      </c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36"/>
      <c r="AN39" s="56"/>
      <c r="AO39" s="57"/>
      <c r="AP39" s="85"/>
      <c r="AQ39" s="86"/>
      <c r="AR39" s="87"/>
      <c r="AS39" s="19">
        <f>ROUND(L41*(1+AQ15),0)</f>
        <v>968</v>
      </c>
      <c r="AT39" s="41"/>
    </row>
    <row r="40" spans="1:46" s="20" customFormat="1" ht="17.100000000000001" customHeight="1" x14ac:dyDescent="0.15">
      <c r="A40" s="7">
        <v>11</v>
      </c>
      <c r="B40" s="8">
        <v>6284</v>
      </c>
      <c r="C40" s="9" t="s">
        <v>906</v>
      </c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1413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5" t="s">
        <v>1414</v>
      </c>
      <c r="AN40" s="158">
        <v>1</v>
      </c>
      <c r="AO40" s="159"/>
      <c r="AP40" s="52"/>
      <c r="AQ40" s="37"/>
      <c r="AR40" s="68"/>
      <c r="AS40" s="19">
        <f>ROUND(ROUND(L41*AN40,0)*(1+AQ15),0)</f>
        <v>968</v>
      </c>
      <c r="AT40" s="41"/>
    </row>
    <row r="41" spans="1:46" s="20" customFormat="1" ht="17.100000000000001" customHeight="1" x14ac:dyDescent="0.15">
      <c r="A41" s="7">
        <v>11</v>
      </c>
      <c r="B41" s="8">
        <v>6285</v>
      </c>
      <c r="C41" s="9" t="s">
        <v>907</v>
      </c>
      <c r="D41" s="75"/>
      <c r="E41" s="76"/>
      <c r="F41" s="76"/>
      <c r="G41" s="79"/>
      <c r="L41" s="157">
        <v>645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6"/>
      <c r="AN41" s="56"/>
      <c r="AO41" s="57"/>
      <c r="AP41" s="53"/>
      <c r="AQ41" s="34"/>
      <c r="AR41" s="51"/>
      <c r="AS41" s="19">
        <f>ROUND(ROUND(L41*X42,0)*(1+AQ15),0)</f>
        <v>872</v>
      </c>
      <c r="AT41" s="41"/>
    </row>
    <row r="42" spans="1:46" s="20" customFormat="1" ht="17.100000000000001" customHeight="1" x14ac:dyDescent="0.15">
      <c r="A42" s="7">
        <v>11</v>
      </c>
      <c r="B42" s="8">
        <v>6286</v>
      </c>
      <c r="C42" s="9" t="s">
        <v>908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1415</v>
      </c>
      <c r="Q42" s="131"/>
      <c r="R42" s="131"/>
      <c r="S42" s="131"/>
      <c r="T42" s="131"/>
      <c r="U42" s="131"/>
      <c r="V42" s="70"/>
      <c r="W42" s="25" t="s">
        <v>1414</v>
      </c>
      <c r="X42" s="158">
        <v>0.9</v>
      </c>
      <c r="Y42" s="159"/>
      <c r="Z42" s="60" t="s">
        <v>1413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5" t="s">
        <v>1414</v>
      </c>
      <c r="AN42" s="158">
        <v>1</v>
      </c>
      <c r="AO42" s="159"/>
      <c r="AP42" s="53"/>
      <c r="AQ42" s="34"/>
      <c r="AR42" s="51"/>
      <c r="AS42" s="26">
        <f>ROUND(ROUND(ROUND(L41*X42,0)*AN42,0)*(1+AQ15),0)</f>
        <v>872</v>
      </c>
      <c r="AT42" s="41"/>
    </row>
    <row r="43" spans="1:46" s="20" customFormat="1" ht="17.100000000000001" customHeight="1" x14ac:dyDescent="0.15">
      <c r="A43" s="7">
        <v>11</v>
      </c>
      <c r="B43" s="8">
        <v>6287</v>
      </c>
      <c r="C43" s="9" t="s">
        <v>1424</v>
      </c>
      <c r="D43" s="160" t="s">
        <v>549</v>
      </c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6"/>
      <c r="AN43" s="56"/>
      <c r="AO43" s="57"/>
      <c r="AP43" s="53"/>
      <c r="AQ43" s="34"/>
      <c r="AR43" s="51"/>
      <c r="AS43" s="19">
        <f>ROUND(L45*(1+AQ15),0)</f>
        <v>1073</v>
      </c>
      <c r="AT43" s="41"/>
    </row>
    <row r="44" spans="1:46" s="20" customFormat="1" ht="17.100000000000001" customHeight="1" x14ac:dyDescent="0.15">
      <c r="A44" s="7">
        <v>11</v>
      </c>
      <c r="B44" s="8">
        <v>6288</v>
      </c>
      <c r="C44" s="9" t="s">
        <v>823</v>
      </c>
      <c r="D44" s="178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1413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5" t="s">
        <v>1414</v>
      </c>
      <c r="AN44" s="158">
        <v>1</v>
      </c>
      <c r="AO44" s="159"/>
      <c r="AP44" s="53"/>
      <c r="AQ44" s="34"/>
      <c r="AR44" s="51"/>
      <c r="AS44" s="19">
        <f>ROUND(ROUND(L45*AN44,0)*(1+AQ15),0)</f>
        <v>1073</v>
      </c>
      <c r="AT44" s="41"/>
    </row>
    <row r="45" spans="1:46" s="20" customFormat="1" ht="17.100000000000001" customHeight="1" x14ac:dyDescent="0.15">
      <c r="A45" s="7">
        <v>11</v>
      </c>
      <c r="B45" s="8">
        <v>6289</v>
      </c>
      <c r="C45" s="9" t="s">
        <v>824</v>
      </c>
      <c r="D45" s="75"/>
      <c r="E45" s="76"/>
      <c r="F45" s="76"/>
      <c r="G45" s="79"/>
      <c r="L45" s="157">
        <v>715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6"/>
      <c r="AN45" s="56"/>
      <c r="AO45" s="57"/>
      <c r="AP45" s="53"/>
      <c r="AQ45" s="34"/>
      <c r="AR45" s="51"/>
      <c r="AS45" s="19">
        <f>ROUND(ROUND(L45*X46,0)*(1+AQ15),0)</f>
        <v>966</v>
      </c>
      <c r="AT45" s="41"/>
    </row>
    <row r="46" spans="1:46" s="20" customFormat="1" ht="17.100000000000001" customHeight="1" x14ac:dyDescent="0.15">
      <c r="A46" s="7">
        <v>11</v>
      </c>
      <c r="B46" s="8">
        <v>6290</v>
      </c>
      <c r="C46" s="9" t="s">
        <v>825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1415</v>
      </c>
      <c r="Q46" s="131"/>
      <c r="R46" s="131"/>
      <c r="S46" s="131"/>
      <c r="T46" s="131"/>
      <c r="U46" s="131"/>
      <c r="V46" s="70"/>
      <c r="W46" s="25" t="s">
        <v>1414</v>
      </c>
      <c r="X46" s="158">
        <v>0.9</v>
      </c>
      <c r="Y46" s="159"/>
      <c r="Z46" s="60" t="s">
        <v>1413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 t="s">
        <v>1414</v>
      </c>
      <c r="AN46" s="158">
        <v>1</v>
      </c>
      <c r="AO46" s="159"/>
      <c r="AP46" s="59"/>
      <c r="AQ46" s="54"/>
      <c r="AR46" s="55"/>
      <c r="AS46" s="26">
        <f>ROUND(ROUND(ROUND(L45*X46,0)*AN46,0)*(1+AQ15),0)</f>
        <v>966</v>
      </c>
      <c r="AT46" s="41"/>
    </row>
    <row r="47" spans="1:46" s="20" customFormat="1" ht="17.100000000000001" customHeight="1" x14ac:dyDescent="0.15">
      <c r="A47" s="7">
        <v>11</v>
      </c>
      <c r="B47" s="8">
        <v>6291</v>
      </c>
      <c r="C47" s="9" t="s">
        <v>1425</v>
      </c>
      <c r="D47" s="160" t="s">
        <v>1471</v>
      </c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36"/>
      <c r="AN47" s="56"/>
      <c r="AO47" s="57"/>
      <c r="AP47" s="74"/>
      <c r="AQ47" s="37"/>
      <c r="AR47" s="68"/>
      <c r="AS47" s="19">
        <f>ROUND(L49*(1+AQ15),0)</f>
        <v>1178</v>
      </c>
      <c r="AT47" s="41"/>
    </row>
    <row r="48" spans="1:46" s="20" customFormat="1" ht="17.100000000000001" customHeight="1" x14ac:dyDescent="0.15">
      <c r="A48" s="7">
        <v>11</v>
      </c>
      <c r="B48" s="8">
        <v>6292</v>
      </c>
      <c r="C48" s="9" t="s">
        <v>826</v>
      </c>
      <c r="D48" s="178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1413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 t="s">
        <v>1414</v>
      </c>
      <c r="AN48" s="158">
        <v>1</v>
      </c>
      <c r="AO48" s="159"/>
      <c r="AP48" s="59"/>
      <c r="AQ48" s="54"/>
      <c r="AR48" s="55"/>
      <c r="AS48" s="19">
        <f>ROUND(ROUND(L49*AN48,0)*(1+AQ15),0)</f>
        <v>1178</v>
      </c>
      <c r="AT48" s="41"/>
    </row>
    <row r="49" spans="1:46" s="20" customFormat="1" ht="17.100000000000001" customHeight="1" x14ac:dyDescent="0.15">
      <c r="A49" s="7">
        <v>11</v>
      </c>
      <c r="B49" s="8">
        <v>6293</v>
      </c>
      <c r="C49" s="9" t="s">
        <v>827</v>
      </c>
      <c r="D49" s="75"/>
      <c r="E49" s="76"/>
      <c r="F49" s="76"/>
      <c r="G49" s="79"/>
      <c r="L49" s="157">
        <v>785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36"/>
      <c r="AN49" s="56"/>
      <c r="AO49" s="57"/>
      <c r="AP49" s="74"/>
      <c r="AQ49" s="37"/>
      <c r="AR49" s="68"/>
      <c r="AS49" s="19">
        <f>ROUND(ROUND(L49*X50,0)*(1+AQ15),0)</f>
        <v>1061</v>
      </c>
      <c r="AT49" s="41"/>
    </row>
    <row r="50" spans="1:46" s="20" customFormat="1" ht="17.100000000000001" customHeight="1" x14ac:dyDescent="0.15">
      <c r="A50" s="7">
        <v>11</v>
      </c>
      <c r="B50" s="8">
        <v>6294</v>
      </c>
      <c r="C50" s="9" t="s">
        <v>828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1415</v>
      </c>
      <c r="Q50" s="131"/>
      <c r="R50" s="131"/>
      <c r="S50" s="131"/>
      <c r="T50" s="131"/>
      <c r="U50" s="131"/>
      <c r="V50" s="70"/>
      <c r="W50" s="25" t="s">
        <v>1414</v>
      </c>
      <c r="X50" s="158">
        <v>0.9</v>
      </c>
      <c r="Y50" s="159"/>
      <c r="Z50" s="60" t="s">
        <v>1413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5" t="s">
        <v>1414</v>
      </c>
      <c r="AN50" s="158">
        <v>1</v>
      </c>
      <c r="AO50" s="159"/>
      <c r="AP50" s="59"/>
      <c r="AQ50" s="54"/>
      <c r="AR50" s="55"/>
      <c r="AS50" s="26">
        <f>ROUND(ROUND(ROUND(L49*X50,0)*AN50,0)*(1+AQ15),0)</f>
        <v>1061</v>
      </c>
      <c r="AT50" s="41"/>
    </row>
    <row r="51" spans="1:46" s="20" customFormat="1" ht="17.100000000000001" customHeight="1" x14ac:dyDescent="0.15">
      <c r="A51" s="7">
        <v>11</v>
      </c>
      <c r="B51" s="8">
        <v>6295</v>
      </c>
      <c r="C51" s="9" t="s">
        <v>1426</v>
      </c>
      <c r="D51" s="160" t="s">
        <v>1472</v>
      </c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6"/>
      <c r="AN51" s="56"/>
      <c r="AO51" s="57"/>
      <c r="AP51" s="74"/>
      <c r="AQ51" s="37"/>
      <c r="AR51" s="68"/>
      <c r="AS51" s="19">
        <f>ROUND(L53*(1+AQ15),0)</f>
        <v>1283</v>
      </c>
      <c r="AT51" s="41"/>
    </row>
    <row r="52" spans="1:46" s="20" customFormat="1" ht="17.100000000000001" customHeight="1" x14ac:dyDescent="0.15">
      <c r="A52" s="7">
        <v>11</v>
      </c>
      <c r="B52" s="8">
        <v>6296</v>
      </c>
      <c r="C52" s="9" t="s">
        <v>829</v>
      </c>
      <c r="D52" s="178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1413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5" t="s">
        <v>1414</v>
      </c>
      <c r="AN52" s="158">
        <v>1</v>
      </c>
      <c r="AO52" s="159"/>
      <c r="AP52" s="52"/>
      <c r="AQ52" s="54"/>
      <c r="AR52" s="55"/>
      <c r="AS52" s="19">
        <f>ROUND(ROUND(L53*AN52,0)*(1+AQ15),0)</f>
        <v>1283</v>
      </c>
      <c r="AT52" s="41"/>
    </row>
    <row r="53" spans="1:46" s="20" customFormat="1" ht="17.100000000000001" customHeight="1" x14ac:dyDescent="0.15">
      <c r="A53" s="7">
        <v>11</v>
      </c>
      <c r="B53" s="8">
        <v>6297</v>
      </c>
      <c r="C53" s="9" t="s">
        <v>830</v>
      </c>
      <c r="D53" s="75"/>
      <c r="E53" s="76"/>
      <c r="F53" s="76"/>
      <c r="G53" s="79"/>
      <c r="L53" s="157">
        <v>855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36"/>
      <c r="AN53" s="56"/>
      <c r="AO53" s="57"/>
      <c r="AP53" s="53"/>
      <c r="AQ53" s="34"/>
      <c r="AR53" s="51"/>
      <c r="AS53" s="19">
        <f>ROUND(ROUND(L53*X54,0)*(1+AQ15),0)</f>
        <v>1155</v>
      </c>
      <c r="AT53" s="41"/>
    </row>
    <row r="54" spans="1:46" s="20" customFormat="1" ht="17.100000000000001" customHeight="1" x14ac:dyDescent="0.15">
      <c r="A54" s="7">
        <v>11</v>
      </c>
      <c r="B54" s="8">
        <v>6298</v>
      </c>
      <c r="C54" s="9" t="s">
        <v>831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1415</v>
      </c>
      <c r="Q54" s="131"/>
      <c r="R54" s="131"/>
      <c r="S54" s="131"/>
      <c r="T54" s="131"/>
      <c r="U54" s="131"/>
      <c r="V54" s="70"/>
      <c r="W54" s="25" t="s">
        <v>1414</v>
      </c>
      <c r="X54" s="158">
        <v>0.9</v>
      </c>
      <c r="Y54" s="159"/>
      <c r="Z54" s="60" t="s">
        <v>1413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5" t="s">
        <v>1414</v>
      </c>
      <c r="AN54" s="158">
        <v>1</v>
      </c>
      <c r="AO54" s="159"/>
      <c r="AP54" s="53"/>
      <c r="AQ54" s="34"/>
      <c r="AR54" s="51"/>
      <c r="AS54" s="26">
        <f>ROUND(ROUND(ROUND(L53*X54,0)*AN54,0)*(1+AQ15),0)</f>
        <v>1155</v>
      </c>
      <c r="AT54" s="41"/>
    </row>
    <row r="55" spans="1:46" s="20" customFormat="1" ht="17.100000000000001" customHeight="1" x14ac:dyDescent="0.15">
      <c r="A55" s="7">
        <v>11</v>
      </c>
      <c r="B55" s="8">
        <v>6299</v>
      </c>
      <c r="C55" s="9" t="s">
        <v>1427</v>
      </c>
      <c r="D55" s="160" t="s">
        <v>1473</v>
      </c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36"/>
      <c r="AN55" s="56"/>
      <c r="AO55" s="57"/>
      <c r="AP55" s="53"/>
      <c r="AQ55" s="34"/>
      <c r="AR55" s="51"/>
      <c r="AS55" s="19">
        <f>ROUND(L57*(1+AQ15),0)</f>
        <v>1388</v>
      </c>
      <c r="AT55" s="41"/>
    </row>
    <row r="56" spans="1:46" s="20" customFormat="1" ht="17.100000000000001" customHeight="1" x14ac:dyDescent="0.15">
      <c r="A56" s="7">
        <v>11</v>
      </c>
      <c r="B56" s="8">
        <v>6300</v>
      </c>
      <c r="C56" s="9" t="s">
        <v>832</v>
      </c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1413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5" t="s">
        <v>1414</v>
      </c>
      <c r="AN56" s="158">
        <v>1</v>
      </c>
      <c r="AO56" s="159"/>
      <c r="AP56" s="53"/>
      <c r="AQ56" s="34"/>
      <c r="AR56" s="51"/>
      <c r="AS56" s="19">
        <f>ROUND(ROUND(L57*AN56,0)*(1+AQ15),0)</f>
        <v>1388</v>
      </c>
      <c r="AT56" s="41"/>
    </row>
    <row r="57" spans="1:46" s="20" customFormat="1" ht="17.100000000000001" customHeight="1" x14ac:dyDescent="0.15">
      <c r="A57" s="7">
        <v>11</v>
      </c>
      <c r="B57" s="8">
        <v>6301</v>
      </c>
      <c r="C57" s="9" t="s">
        <v>833</v>
      </c>
      <c r="D57" s="75"/>
      <c r="E57" s="76"/>
      <c r="F57" s="76"/>
      <c r="G57" s="79"/>
      <c r="L57" s="157">
        <v>925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36"/>
      <c r="AN57" s="56"/>
      <c r="AO57" s="57"/>
      <c r="AP57" s="53"/>
      <c r="AQ57" s="34"/>
      <c r="AR57" s="51"/>
      <c r="AS57" s="19">
        <f>ROUND(ROUND(L57*X58,0)*(1+AQ15),0)</f>
        <v>1250</v>
      </c>
      <c r="AT57" s="41"/>
    </row>
    <row r="58" spans="1:46" s="20" customFormat="1" ht="17.100000000000001" customHeight="1" x14ac:dyDescent="0.15">
      <c r="A58" s="7">
        <v>11</v>
      </c>
      <c r="B58" s="8">
        <v>6302</v>
      </c>
      <c r="C58" s="9" t="s">
        <v>834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1415</v>
      </c>
      <c r="Q58" s="131"/>
      <c r="R58" s="131"/>
      <c r="S58" s="131"/>
      <c r="T58" s="131"/>
      <c r="U58" s="131"/>
      <c r="V58" s="70"/>
      <c r="W58" s="25" t="s">
        <v>1414</v>
      </c>
      <c r="X58" s="158">
        <v>0.9</v>
      </c>
      <c r="Y58" s="159"/>
      <c r="Z58" s="60" t="s">
        <v>1413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5" t="s">
        <v>1414</v>
      </c>
      <c r="AN58" s="158">
        <v>1</v>
      </c>
      <c r="AO58" s="159"/>
      <c r="AP58" s="35"/>
      <c r="AQ58" s="38"/>
      <c r="AR58" s="83"/>
      <c r="AS58" s="26">
        <f>ROUND(ROUND(ROUND(L57*X58,0)*AN58,0)*(1+AQ15),0)</f>
        <v>1250</v>
      </c>
      <c r="AT58" s="58"/>
    </row>
    <row r="59" spans="1:46" ht="17.100000000000001" customHeight="1" x14ac:dyDescent="0.15">
      <c r="A59" s="1"/>
      <c r="AP59" s="34"/>
      <c r="AQ59" s="34"/>
      <c r="AR59" s="34"/>
    </row>
    <row r="60" spans="1:46" ht="17.100000000000001" customHeight="1" x14ac:dyDescent="0.15">
      <c r="A60" s="1"/>
      <c r="AP60" s="34"/>
      <c r="AQ60" s="34"/>
      <c r="AR60" s="34"/>
    </row>
    <row r="61" spans="1:46" s="20" customFormat="1" ht="17.100000000000001" customHeight="1" x14ac:dyDescent="0.15">
      <c r="A61" s="28"/>
      <c r="B61" s="28"/>
      <c r="C61" s="15"/>
      <c r="D61" s="15"/>
      <c r="E61" s="15"/>
      <c r="F61" s="15"/>
      <c r="G61" s="15"/>
      <c r="H61" s="15"/>
      <c r="I61" s="44"/>
      <c r="J61" s="4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7"/>
      <c r="V61" s="27"/>
      <c r="W61" s="15"/>
      <c r="X61" s="37"/>
      <c r="Y61" s="42"/>
      <c r="Z61" s="15"/>
      <c r="AA61" s="15"/>
      <c r="AB61" s="15"/>
      <c r="AC61" s="37"/>
      <c r="AD61" s="42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34"/>
      <c r="AQ61" s="34"/>
      <c r="AR61" s="34"/>
      <c r="AS61" s="46"/>
      <c r="AT61" s="34"/>
    </row>
    <row r="62" spans="1:46" s="20" customFormat="1" ht="17.100000000000001" customHeight="1" x14ac:dyDescent="0.15">
      <c r="A62" s="28"/>
      <c r="B62" s="2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7"/>
      <c r="V62" s="27"/>
      <c r="W62" s="15"/>
      <c r="X62" s="27"/>
      <c r="Y62" s="42"/>
      <c r="Z62" s="15"/>
      <c r="AA62" s="15"/>
      <c r="AB62" s="15"/>
      <c r="AC62" s="37"/>
      <c r="AD62" s="42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34"/>
      <c r="AQ62" s="34"/>
      <c r="AR62" s="34"/>
      <c r="AS62" s="46"/>
      <c r="AT62" s="34"/>
    </row>
    <row r="63" spans="1:46" s="20" customFormat="1" ht="17.100000000000001" customHeight="1" x14ac:dyDescent="0.15">
      <c r="A63" s="28"/>
      <c r="B63" s="2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7"/>
      <c r="V63" s="27"/>
      <c r="W63" s="15"/>
      <c r="X63" s="27"/>
      <c r="Y63" s="42"/>
      <c r="Z63" s="15"/>
      <c r="AA63" s="15"/>
      <c r="AB63" s="15"/>
      <c r="AC63" s="14"/>
      <c r="AD63" s="14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34"/>
      <c r="AQ63" s="34"/>
      <c r="AR63" s="34"/>
      <c r="AS63" s="46"/>
      <c r="AT63" s="34"/>
    </row>
    <row r="64" spans="1:46" s="20" customFormat="1" ht="17.100000000000001" customHeight="1" x14ac:dyDescent="0.15">
      <c r="A64" s="28"/>
      <c r="B64" s="2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47"/>
      <c r="U64" s="48"/>
      <c r="V64" s="48"/>
      <c r="W64" s="34"/>
      <c r="X64" s="48"/>
      <c r="Y64" s="42"/>
      <c r="Z64" s="15"/>
      <c r="AA64" s="15"/>
      <c r="AB64" s="15"/>
      <c r="AC64" s="37"/>
      <c r="AD64" s="42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34"/>
      <c r="AQ64" s="34"/>
      <c r="AR64" s="34"/>
      <c r="AS64" s="46"/>
      <c r="AT64" s="34"/>
    </row>
    <row r="65" spans="1:46" s="20" customFormat="1" ht="17.100000000000001" customHeight="1" x14ac:dyDescent="0.15">
      <c r="A65" s="28"/>
      <c r="B65" s="2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7"/>
      <c r="U65" s="49"/>
      <c r="V65" s="50"/>
      <c r="W65" s="15"/>
      <c r="X65" s="27"/>
      <c r="Y65" s="42"/>
      <c r="Z65" s="15"/>
      <c r="AA65" s="15"/>
      <c r="AB65" s="15"/>
      <c r="AC65" s="37"/>
      <c r="AD65" s="42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34"/>
      <c r="AQ65" s="34"/>
      <c r="AR65" s="34"/>
      <c r="AS65" s="46"/>
      <c r="AT65" s="34"/>
    </row>
    <row r="66" spans="1:46" s="20" customFormat="1" ht="17.100000000000001" customHeight="1" x14ac:dyDescent="0.15">
      <c r="A66" s="28"/>
      <c r="B66" s="2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7"/>
      <c r="V66" s="42"/>
      <c r="W66" s="15"/>
      <c r="X66" s="27"/>
      <c r="Y66" s="42"/>
      <c r="Z66" s="15"/>
      <c r="AA66" s="15"/>
      <c r="AB66" s="15"/>
      <c r="AC66" s="14"/>
      <c r="AD66" s="14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34"/>
      <c r="AQ66" s="34"/>
      <c r="AR66" s="34"/>
      <c r="AS66" s="46"/>
      <c r="AT66" s="34"/>
    </row>
    <row r="67" spans="1:46" s="20" customFormat="1" ht="17.100000000000001" customHeight="1" x14ac:dyDescent="0.15">
      <c r="A67" s="28"/>
      <c r="B67" s="2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7"/>
      <c r="V67" s="42"/>
      <c r="W67" s="15"/>
      <c r="X67" s="37"/>
      <c r="Y67" s="42"/>
      <c r="Z67" s="15"/>
      <c r="AA67" s="15"/>
      <c r="AB67" s="15"/>
      <c r="AC67" s="37"/>
      <c r="AD67" s="42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34"/>
      <c r="AQ67" s="34"/>
      <c r="AR67" s="34"/>
      <c r="AS67" s="46"/>
      <c r="AT67" s="34"/>
    </row>
    <row r="68" spans="1:46" ht="17.100000000000001" customHeight="1" x14ac:dyDescent="0.15">
      <c r="AP68" s="62"/>
      <c r="AQ68" s="62"/>
      <c r="AR68" s="62"/>
    </row>
    <row r="69" spans="1:46" ht="17.100000000000001" customHeight="1" x14ac:dyDescent="0.15">
      <c r="AP69" s="45"/>
      <c r="AQ69" s="45"/>
      <c r="AR69" s="45"/>
    </row>
    <row r="70" spans="1:46" ht="17.100000000000001" customHeight="1" x14ac:dyDescent="0.15">
      <c r="AP70" s="45"/>
      <c r="AQ70" s="45"/>
      <c r="AR70" s="45"/>
    </row>
    <row r="71" spans="1:46" ht="17.100000000000001" customHeight="1" x14ac:dyDescent="0.15">
      <c r="AP71" s="15"/>
      <c r="AQ71" s="15"/>
      <c r="AR71" s="15"/>
    </row>
    <row r="72" spans="1:46" ht="17.100000000000001" customHeight="1" x14ac:dyDescent="0.15">
      <c r="AP72" s="45"/>
      <c r="AQ72" s="45"/>
      <c r="AR72" s="45"/>
    </row>
    <row r="73" spans="1:46" ht="17.100000000000001" customHeight="1" x14ac:dyDescent="0.15">
      <c r="AP73" s="45"/>
      <c r="AQ73" s="45"/>
      <c r="AR73" s="45"/>
    </row>
    <row r="74" spans="1:46" ht="17.100000000000001" customHeight="1" x14ac:dyDescent="0.15">
      <c r="AP74" s="15"/>
      <c r="AQ74" s="15"/>
      <c r="AR74" s="15"/>
    </row>
    <row r="75" spans="1:46" ht="17.100000000000001" customHeight="1" x14ac:dyDescent="0.15">
      <c r="AP75" s="45"/>
      <c r="AQ75" s="45"/>
      <c r="AR75" s="45"/>
    </row>
  </sheetData>
  <sheetProtection password="CB5D" sheet="1" objects="1" scenarios="1"/>
  <mergeCells count="67">
    <mergeCell ref="AN56:AO56"/>
    <mergeCell ref="L57:M57"/>
    <mergeCell ref="X58:Y58"/>
    <mergeCell ref="AN58:AO58"/>
    <mergeCell ref="D55:N56"/>
    <mergeCell ref="D7:N8"/>
    <mergeCell ref="D11:N12"/>
    <mergeCell ref="D15:N16"/>
    <mergeCell ref="D19:N20"/>
    <mergeCell ref="X50:Y50"/>
    <mergeCell ref="AN50:AO50"/>
    <mergeCell ref="D47:N48"/>
    <mergeCell ref="AN52:AO52"/>
    <mergeCell ref="L53:M53"/>
    <mergeCell ref="X54:Y54"/>
    <mergeCell ref="AN54:AO54"/>
    <mergeCell ref="D51:N52"/>
    <mergeCell ref="L45:M45"/>
    <mergeCell ref="X46:Y46"/>
    <mergeCell ref="AN46:AO46"/>
    <mergeCell ref="D43:N44"/>
    <mergeCell ref="AN48:AO48"/>
    <mergeCell ref="L49:M49"/>
    <mergeCell ref="AN40:AO40"/>
    <mergeCell ref="L41:M41"/>
    <mergeCell ref="X42:Y42"/>
    <mergeCell ref="AN42:AO42"/>
    <mergeCell ref="D39:N40"/>
    <mergeCell ref="AN44:AO44"/>
    <mergeCell ref="X34:Y34"/>
    <mergeCell ref="AN34:AO34"/>
    <mergeCell ref="D31:N32"/>
    <mergeCell ref="AN36:AO36"/>
    <mergeCell ref="L37:M37"/>
    <mergeCell ref="X38:Y38"/>
    <mergeCell ref="AN38:AO38"/>
    <mergeCell ref="D35:N36"/>
    <mergeCell ref="L29:M29"/>
    <mergeCell ref="X30:Y30"/>
    <mergeCell ref="AN30:AO30"/>
    <mergeCell ref="D27:N28"/>
    <mergeCell ref="AN32:AO32"/>
    <mergeCell ref="L33:M33"/>
    <mergeCell ref="AN24:AO24"/>
    <mergeCell ref="L25:M25"/>
    <mergeCell ref="X26:Y26"/>
    <mergeCell ref="AN26:AO26"/>
    <mergeCell ref="D23:N24"/>
    <mergeCell ref="AN28:AO28"/>
    <mergeCell ref="X18:Y18"/>
    <mergeCell ref="AN18:AO18"/>
    <mergeCell ref="AN20:AO20"/>
    <mergeCell ref="L21:M21"/>
    <mergeCell ref="X22:Y22"/>
    <mergeCell ref="AN22:AO22"/>
    <mergeCell ref="AN8:AO8"/>
    <mergeCell ref="AN10:AO10"/>
    <mergeCell ref="X10:Y10"/>
    <mergeCell ref="AP11:AR14"/>
    <mergeCell ref="AN16:AO16"/>
    <mergeCell ref="L17:M17"/>
    <mergeCell ref="AQ15:AR15"/>
    <mergeCell ref="AN12:AO12"/>
    <mergeCell ref="L9:M9"/>
    <mergeCell ref="L13:M13"/>
    <mergeCell ref="X14:Y14"/>
    <mergeCell ref="AN14:AO1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4" orientation="portrait" r:id="rId1"/>
  <headerFooter alignWithMargins="0">
    <oddHeader>&amp;R&amp;9居宅介護</oddHeader>
    <oddFooter>&amp;C&amp;14&amp;P</oddFooter>
  </headerFooter>
  <rowBreaks count="1" manualBreakCount="1">
    <brk id="60" max="4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7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5" width="2.375" style="10" customWidth="1"/>
    <col min="56" max="57" width="8.625" style="10" customWidth="1"/>
    <col min="58" max="58" width="2.75" style="10" customWidth="1"/>
    <col min="59" max="16384" width="9" style="10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835</v>
      </c>
    </row>
    <row r="5" spans="1:58" s="20" customFormat="1" ht="17.100000000000001" customHeight="1" x14ac:dyDescent="0.15">
      <c r="A5" s="2" t="s">
        <v>1411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7"/>
      <c r="AA5" s="32"/>
      <c r="AB5" s="184" t="s">
        <v>734</v>
      </c>
      <c r="AC5" s="184"/>
      <c r="AD5" s="184"/>
      <c r="AE5" s="184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" t="s">
        <v>725</v>
      </c>
      <c r="BE5" s="3" t="s">
        <v>726</v>
      </c>
      <c r="BF5" s="34"/>
    </row>
    <row r="6" spans="1:58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1428</v>
      </c>
      <c r="J6" s="94"/>
      <c r="K6" s="96"/>
      <c r="L6" s="96"/>
      <c r="M6" s="96"/>
      <c r="N6" s="97"/>
      <c r="O6" s="94"/>
      <c r="P6" s="94"/>
      <c r="Q6" s="94"/>
      <c r="R6" s="94"/>
      <c r="S6" s="94"/>
      <c r="T6" s="95" t="s">
        <v>1429</v>
      </c>
      <c r="U6" s="94"/>
      <c r="V6" s="94"/>
      <c r="W6" s="94"/>
      <c r="X6" s="94"/>
      <c r="Y6" s="9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6" t="s">
        <v>729</v>
      </c>
      <c r="BE6" s="6" t="s">
        <v>730</v>
      </c>
      <c r="BF6" s="34"/>
    </row>
    <row r="7" spans="1:58" s="20" customFormat="1" ht="17.100000000000001" customHeight="1" x14ac:dyDescent="0.15">
      <c r="A7" s="7">
        <v>11</v>
      </c>
      <c r="B7" s="8">
        <v>6303</v>
      </c>
      <c r="C7" s="9" t="s">
        <v>836</v>
      </c>
      <c r="D7" s="160" t="s">
        <v>217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298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73"/>
      <c r="AW7" s="66"/>
      <c r="AX7" s="66"/>
      <c r="AY7" s="72"/>
      <c r="AZ7" s="73"/>
      <c r="BA7" s="66"/>
      <c r="BB7" s="66"/>
      <c r="BC7" s="72"/>
      <c r="BD7" s="19">
        <f>ROUND(G9*(1+AX11),0)+(ROUND(S9*(1+BB11),0))</f>
        <v>208</v>
      </c>
      <c r="BE7" s="69" t="s">
        <v>1430</v>
      </c>
    </row>
    <row r="8" spans="1:58" s="20" customFormat="1" ht="17.100000000000001" customHeight="1" x14ac:dyDescent="0.15">
      <c r="A8" s="7">
        <v>11</v>
      </c>
      <c r="B8" s="8">
        <v>6304</v>
      </c>
      <c r="C8" s="9" t="s">
        <v>837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1431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723</v>
      </c>
      <c r="AT8" s="158">
        <v>1</v>
      </c>
      <c r="AU8" s="159"/>
      <c r="AV8" s="74"/>
      <c r="AW8" s="37"/>
      <c r="AX8" s="37"/>
      <c r="AY8" s="68"/>
      <c r="AZ8" s="74"/>
      <c r="BA8" s="37"/>
      <c r="BB8" s="37"/>
      <c r="BC8" s="68"/>
      <c r="BD8" s="19">
        <f>ROUND(ROUND(G9*AT8,0)*(1+AX11),0)+(ROUND(ROUND(S9*AT8,0)*(1+BB11),0))</f>
        <v>208</v>
      </c>
      <c r="BE8" s="41"/>
    </row>
    <row r="9" spans="1:58" s="20" customFormat="1" ht="17.100000000000001" customHeight="1" x14ac:dyDescent="0.15">
      <c r="A9" s="7">
        <v>11</v>
      </c>
      <c r="B9" s="8">
        <v>6305</v>
      </c>
      <c r="C9" s="9" t="s">
        <v>838</v>
      </c>
      <c r="D9" s="75"/>
      <c r="E9" s="76"/>
      <c r="G9" s="176">
        <v>80</v>
      </c>
      <c r="H9" s="176"/>
      <c r="I9" s="15" t="s">
        <v>731</v>
      </c>
      <c r="J9" s="15"/>
      <c r="K9" s="27"/>
      <c r="L9" s="37"/>
      <c r="M9" s="37"/>
      <c r="N9" s="51"/>
      <c r="S9" s="176">
        <v>70</v>
      </c>
      <c r="T9" s="176"/>
      <c r="U9" s="15" t="s">
        <v>731</v>
      </c>
      <c r="V9" s="15"/>
      <c r="W9" s="27"/>
      <c r="X9" s="37"/>
      <c r="Y9" s="37"/>
      <c r="Z9" s="128" t="s">
        <v>165</v>
      </c>
      <c r="AA9" s="129"/>
      <c r="AB9" s="129"/>
      <c r="AC9" s="129"/>
      <c r="AD9" s="129"/>
      <c r="AE9" s="129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81" t="s">
        <v>1056</v>
      </c>
      <c r="AW9" s="182"/>
      <c r="AX9" s="182"/>
      <c r="AY9" s="183"/>
      <c r="AZ9" s="181" t="s">
        <v>1617</v>
      </c>
      <c r="BA9" s="182"/>
      <c r="BB9" s="182"/>
      <c r="BC9" s="183"/>
      <c r="BD9" s="19">
        <f>ROUND(ROUND(G9*AG10,0)*(1+AX11),0)+(ROUND(ROUND(S9*AG10,0)*(1+BB11),0))</f>
        <v>187</v>
      </c>
      <c r="BE9" s="41"/>
    </row>
    <row r="10" spans="1:58" s="20" customFormat="1" ht="17.100000000000001" customHeight="1" x14ac:dyDescent="0.15">
      <c r="A10" s="7">
        <v>11</v>
      </c>
      <c r="B10" s="8">
        <v>6306</v>
      </c>
      <c r="C10" s="9" t="s">
        <v>839</v>
      </c>
      <c r="D10" s="75"/>
      <c r="E10" s="76"/>
      <c r="F10" s="76"/>
      <c r="M10" s="90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90"/>
      <c r="Z10" s="130" t="s">
        <v>185</v>
      </c>
      <c r="AA10" s="131"/>
      <c r="AB10" s="131"/>
      <c r="AC10" s="131"/>
      <c r="AD10" s="131"/>
      <c r="AE10" s="131"/>
      <c r="AF10" s="25" t="s">
        <v>723</v>
      </c>
      <c r="AG10" s="158">
        <v>0.9</v>
      </c>
      <c r="AH10" s="159"/>
      <c r="AI10" s="60" t="s">
        <v>1431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723</v>
      </c>
      <c r="AT10" s="158">
        <v>1</v>
      </c>
      <c r="AU10" s="159"/>
      <c r="AV10" s="181"/>
      <c r="AW10" s="182"/>
      <c r="AX10" s="182"/>
      <c r="AY10" s="183"/>
      <c r="AZ10" s="181"/>
      <c r="BA10" s="182"/>
      <c r="BB10" s="182"/>
      <c r="BC10" s="183"/>
      <c r="BD10" s="19">
        <f>ROUND(ROUND(ROUND(G9*AG10,0)*AT10,0)*(1+AX11),0)+(ROUND(ROUND(ROUND(S9*AG10,0)*AT10,0)*(1+BB11),0))</f>
        <v>187</v>
      </c>
      <c r="BE10" s="41"/>
    </row>
    <row r="11" spans="1:58" s="20" customFormat="1" ht="17.100000000000001" customHeight="1" x14ac:dyDescent="0.15">
      <c r="A11" s="7">
        <v>11</v>
      </c>
      <c r="B11" s="8">
        <v>6307</v>
      </c>
      <c r="C11" s="9" t="s">
        <v>840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1123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 t="s">
        <v>1476</v>
      </c>
      <c r="AW11" s="71" t="s">
        <v>535</v>
      </c>
      <c r="AX11" s="171">
        <v>0.5</v>
      </c>
      <c r="AY11" s="171"/>
      <c r="AZ11" s="102" t="s">
        <v>1477</v>
      </c>
      <c r="BA11" s="71" t="s">
        <v>535</v>
      </c>
      <c r="BB11" s="171">
        <v>0.25</v>
      </c>
      <c r="BC11" s="171"/>
      <c r="BD11" s="19">
        <f>ROUND(G9*(1+AX11),0)+(ROUND(S13*(1+BB11),0))</f>
        <v>301</v>
      </c>
      <c r="BE11" s="41"/>
    </row>
    <row r="12" spans="1:58" s="20" customFormat="1" ht="17.100000000000001" customHeight="1" x14ac:dyDescent="0.15">
      <c r="A12" s="7">
        <v>11</v>
      </c>
      <c r="B12" s="8">
        <v>6308</v>
      </c>
      <c r="C12" s="9" t="s">
        <v>1124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1431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723</v>
      </c>
      <c r="AT12" s="158">
        <v>1</v>
      </c>
      <c r="AU12" s="159"/>
      <c r="AV12" s="102"/>
      <c r="AW12" s="103"/>
      <c r="AX12" s="103"/>
      <c r="AY12" s="90" t="s">
        <v>797</v>
      </c>
      <c r="AZ12" s="102"/>
      <c r="BA12" s="103"/>
      <c r="BB12" s="103"/>
      <c r="BC12" s="90" t="s">
        <v>797</v>
      </c>
      <c r="BD12" s="19">
        <f>ROUND(ROUND(G9*AT12,0)*(1+AX11),0)+(ROUND(ROUND(S13*AT12,0)*(1+BB11),0))</f>
        <v>301</v>
      </c>
      <c r="BE12" s="41"/>
    </row>
    <row r="13" spans="1:58" s="20" customFormat="1" ht="17.100000000000001" customHeight="1" x14ac:dyDescent="0.15">
      <c r="A13" s="7">
        <v>11</v>
      </c>
      <c r="B13" s="8">
        <v>6309</v>
      </c>
      <c r="C13" s="9" t="s">
        <v>1125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S13" s="176">
        <v>145</v>
      </c>
      <c r="T13" s="176"/>
      <c r="U13" s="15" t="s">
        <v>731</v>
      </c>
      <c r="V13" s="15"/>
      <c r="W13" s="27"/>
      <c r="X13" s="37"/>
      <c r="Y13" s="37"/>
      <c r="Z13" s="128" t="s">
        <v>165</v>
      </c>
      <c r="AA13" s="129"/>
      <c r="AB13" s="129"/>
      <c r="AC13" s="129"/>
      <c r="AD13" s="129"/>
      <c r="AE13" s="129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59"/>
      <c r="AW13" s="54"/>
      <c r="AX13" s="54"/>
      <c r="AY13" s="55"/>
      <c r="AZ13" s="59"/>
      <c r="BA13" s="54"/>
      <c r="BB13" s="54"/>
      <c r="BC13" s="55"/>
      <c r="BD13" s="19">
        <f>ROUND(ROUND(G9*AG14,0)*(1+AX11),0)+(ROUND(ROUND(S13*AG14,0)*(1+BB11),0))</f>
        <v>272</v>
      </c>
      <c r="BE13" s="41"/>
    </row>
    <row r="14" spans="1:58" s="20" customFormat="1" ht="17.100000000000001" customHeight="1" x14ac:dyDescent="0.15">
      <c r="A14" s="7">
        <v>11</v>
      </c>
      <c r="B14" s="8">
        <v>6310</v>
      </c>
      <c r="C14" s="9" t="s">
        <v>1126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90"/>
      <c r="Z14" s="130" t="s">
        <v>185</v>
      </c>
      <c r="AA14" s="131"/>
      <c r="AB14" s="131"/>
      <c r="AC14" s="131"/>
      <c r="AD14" s="131"/>
      <c r="AE14" s="131"/>
      <c r="AF14" s="25" t="s">
        <v>723</v>
      </c>
      <c r="AG14" s="158">
        <v>0.9</v>
      </c>
      <c r="AH14" s="159"/>
      <c r="AI14" s="60" t="s">
        <v>1431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723</v>
      </c>
      <c r="AT14" s="158">
        <v>1</v>
      </c>
      <c r="AU14" s="159"/>
      <c r="AV14" s="74"/>
      <c r="AW14" s="37"/>
      <c r="AX14" s="37"/>
      <c r="AY14" s="68"/>
      <c r="AZ14" s="74"/>
      <c r="BA14" s="37"/>
      <c r="BB14" s="37"/>
      <c r="BC14" s="68"/>
      <c r="BD14" s="19">
        <f>ROUND(ROUND(ROUND(G9*AG14,0)*AT14,0)*(1+AX11),0)+(ROUND(ROUND(ROUND(S13*AG14,0)*AT14,0)*(1+BB11),0))</f>
        <v>272</v>
      </c>
      <c r="BE14" s="41"/>
    </row>
    <row r="15" spans="1:58" s="20" customFormat="1" ht="17.100000000000001" customHeight="1" x14ac:dyDescent="0.15">
      <c r="A15" s="7">
        <v>11</v>
      </c>
      <c r="B15" s="8">
        <v>6311</v>
      </c>
      <c r="C15" s="9" t="s">
        <v>1127</v>
      </c>
      <c r="D15" s="160" t="s">
        <v>541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6"/>
      <c r="O15" s="180" t="s">
        <v>1474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59"/>
      <c r="AW15" s="54"/>
      <c r="AX15" s="54"/>
      <c r="AY15" s="55"/>
      <c r="AZ15" s="59"/>
      <c r="BA15" s="54"/>
      <c r="BB15" s="54"/>
      <c r="BC15" s="55"/>
      <c r="BD15" s="19">
        <f>ROUND(G17*(1+AX11),0)+(ROUND(S17*(1+BB11),0))</f>
        <v>319</v>
      </c>
      <c r="BE15" s="41"/>
    </row>
    <row r="16" spans="1:58" s="20" customFormat="1" ht="17.100000000000001" customHeight="1" x14ac:dyDescent="0.15">
      <c r="A16" s="7">
        <v>11</v>
      </c>
      <c r="B16" s="8">
        <v>6312</v>
      </c>
      <c r="C16" s="9" t="s">
        <v>1128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51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1431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723</v>
      </c>
      <c r="AT16" s="158">
        <v>1</v>
      </c>
      <c r="AU16" s="159"/>
      <c r="AV16" s="74"/>
      <c r="AW16" s="37"/>
      <c r="AX16" s="37"/>
      <c r="AY16" s="68"/>
      <c r="AZ16" s="74"/>
      <c r="BA16" s="37"/>
      <c r="BB16" s="37"/>
      <c r="BC16" s="68"/>
      <c r="BD16" s="19">
        <f>ROUND(ROUND(G17*AT16,0)*(1+AX11),0)+(ROUND(ROUND(S17*AT16,0)*(1+BB11),0))</f>
        <v>319</v>
      </c>
      <c r="BE16" s="41"/>
    </row>
    <row r="17" spans="1:58" s="20" customFormat="1" ht="17.100000000000001" customHeight="1" x14ac:dyDescent="0.15">
      <c r="A17" s="7">
        <v>11</v>
      </c>
      <c r="B17" s="8">
        <v>6313</v>
      </c>
      <c r="C17" s="9" t="s">
        <v>1129</v>
      </c>
      <c r="D17" s="75"/>
      <c r="E17" s="76"/>
      <c r="G17" s="176">
        <v>150</v>
      </c>
      <c r="H17" s="176"/>
      <c r="I17" s="15" t="s">
        <v>731</v>
      </c>
      <c r="J17" s="15"/>
      <c r="K17" s="27"/>
      <c r="L17" s="37"/>
      <c r="M17" s="37"/>
      <c r="N17" s="51"/>
      <c r="S17" s="176">
        <v>75</v>
      </c>
      <c r="T17" s="176"/>
      <c r="U17" s="15" t="s">
        <v>731</v>
      </c>
      <c r="V17" s="15"/>
      <c r="W17" s="27"/>
      <c r="X17" s="37"/>
      <c r="Y17" s="37"/>
      <c r="Z17" s="128" t="s">
        <v>165</v>
      </c>
      <c r="AA17" s="129"/>
      <c r="AB17" s="129"/>
      <c r="AC17" s="129"/>
      <c r="AD17" s="129"/>
      <c r="AE17" s="129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59"/>
      <c r="AW17" s="54"/>
      <c r="AX17" s="54"/>
      <c r="AY17" s="55"/>
      <c r="AZ17" s="59"/>
      <c r="BA17" s="54"/>
      <c r="BB17" s="54"/>
      <c r="BC17" s="55"/>
      <c r="BD17" s="19">
        <f>ROUND(ROUND(G17*AG18,0)*(1+AX11),0)+(ROUND(ROUND(S17*AG18,0)*(1+BB11),0))</f>
        <v>288</v>
      </c>
      <c r="BE17" s="41"/>
    </row>
    <row r="18" spans="1:58" s="20" customFormat="1" ht="17.100000000000001" customHeight="1" x14ac:dyDescent="0.15">
      <c r="A18" s="7">
        <v>11</v>
      </c>
      <c r="B18" s="8">
        <v>6314</v>
      </c>
      <c r="C18" s="9" t="s">
        <v>1130</v>
      </c>
      <c r="D18" s="77"/>
      <c r="E18" s="78"/>
      <c r="F18" s="78"/>
      <c r="G18" s="38"/>
      <c r="H18" s="38"/>
      <c r="I18" s="38"/>
      <c r="J18" s="38"/>
      <c r="K18" s="38"/>
      <c r="L18" s="38"/>
      <c r="M18" s="25"/>
      <c r="N18" s="24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91"/>
      <c r="Z18" s="130" t="s">
        <v>185</v>
      </c>
      <c r="AA18" s="131"/>
      <c r="AB18" s="131"/>
      <c r="AC18" s="131"/>
      <c r="AD18" s="131"/>
      <c r="AE18" s="131"/>
      <c r="AF18" s="25" t="s">
        <v>723</v>
      </c>
      <c r="AG18" s="158">
        <v>0.9</v>
      </c>
      <c r="AH18" s="159"/>
      <c r="AI18" s="60" t="s">
        <v>1431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723</v>
      </c>
      <c r="AT18" s="158">
        <v>1</v>
      </c>
      <c r="AU18" s="159"/>
      <c r="AV18" s="84"/>
      <c r="AW18" s="81"/>
      <c r="AX18" s="81"/>
      <c r="AY18" s="82"/>
      <c r="AZ18" s="84"/>
      <c r="BA18" s="81"/>
      <c r="BB18" s="81"/>
      <c r="BC18" s="82"/>
      <c r="BD18" s="26">
        <f>ROUND(ROUND(ROUND(G17*AG18,0)*AT18,0)*(1+AX11),0)+(ROUND(ROUND(ROUND(S17*AG18,0)*AT18,0)*(1+BB11),0))</f>
        <v>288</v>
      </c>
      <c r="BE18" s="58"/>
    </row>
    <row r="19" spans="1:58" ht="17.100000000000001" customHeight="1" x14ac:dyDescent="0.15">
      <c r="A19" s="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58" ht="17.100000000000001" customHeight="1" x14ac:dyDescent="0.15">
      <c r="A20" s="1"/>
    </row>
    <row r="21" spans="1:58" ht="17.100000000000001" customHeight="1" x14ac:dyDescent="0.15">
      <c r="A21" s="1"/>
      <c r="B21" s="1" t="s">
        <v>1131</v>
      </c>
    </row>
    <row r="22" spans="1:58" s="20" customFormat="1" ht="17.100000000000001" customHeight="1" x14ac:dyDescent="0.15">
      <c r="A22" s="2" t="s">
        <v>1340</v>
      </c>
      <c r="B22" s="30"/>
      <c r="C22" s="12" t="s">
        <v>724</v>
      </c>
      <c r="D22" s="31"/>
      <c r="E22" s="32"/>
      <c r="F22" s="32"/>
      <c r="G22" s="32"/>
      <c r="H22" s="32"/>
      <c r="I22" s="32"/>
      <c r="J22" s="32"/>
      <c r="K22" s="17"/>
      <c r="L22" s="17"/>
      <c r="M22" s="17"/>
      <c r="N22" s="1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17"/>
      <c r="AA22" s="32"/>
      <c r="AB22" s="184" t="s">
        <v>734</v>
      </c>
      <c r="AC22" s="184"/>
      <c r="AD22" s="184"/>
      <c r="AE22" s="184"/>
      <c r="AF22" s="32"/>
      <c r="AG22" s="33"/>
      <c r="AH22" s="33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" t="s">
        <v>725</v>
      </c>
      <c r="BE22" s="3" t="s">
        <v>726</v>
      </c>
      <c r="BF22" s="34"/>
    </row>
    <row r="23" spans="1:58" s="20" customFormat="1" ht="17.100000000000001" customHeight="1" x14ac:dyDescent="0.15">
      <c r="A23" s="4" t="s">
        <v>727</v>
      </c>
      <c r="B23" s="5" t="s">
        <v>728</v>
      </c>
      <c r="C23" s="24"/>
      <c r="D23" s="93"/>
      <c r="E23" s="94"/>
      <c r="F23" s="94"/>
      <c r="G23" s="94"/>
      <c r="H23" s="94"/>
      <c r="I23" s="95" t="s">
        <v>1428</v>
      </c>
      <c r="J23" s="94"/>
      <c r="K23" s="96"/>
      <c r="L23" s="96"/>
      <c r="M23" s="96"/>
      <c r="N23" s="9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23"/>
      <c r="AA23" s="38"/>
      <c r="AB23" s="38"/>
      <c r="AC23" s="38"/>
      <c r="AD23" s="38"/>
      <c r="AE23" s="39"/>
      <c r="AF23" s="38"/>
      <c r="AG23" s="39"/>
      <c r="AH23" s="39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6" t="s">
        <v>729</v>
      </c>
      <c r="BE23" s="6" t="s">
        <v>730</v>
      </c>
      <c r="BF23" s="34"/>
    </row>
    <row r="24" spans="1:58" s="20" customFormat="1" ht="17.100000000000001" customHeight="1" x14ac:dyDescent="0.15">
      <c r="A24" s="7">
        <v>11</v>
      </c>
      <c r="B24" s="8">
        <v>6315</v>
      </c>
      <c r="C24" s="9" t="s">
        <v>1432</v>
      </c>
      <c r="D24" s="160" t="s">
        <v>1132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6"/>
      <c r="O24" s="180" t="s">
        <v>218</v>
      </c>
      <c r="P24" s="177"/>
      <c r="Q24" s="177"/>
      <c r="R24" s="177"/>
      <c r="S24" s="177"/>
      <c r="T24" s="177"/>
      <c r="U24" s="177"/>
      <c r="V24" s="177"/>
      <c r="W24" s="177"/>
      <c r="X24" s="177"/>
      <c r="Y24" s="72"/>
      <c r="Z24" s="17"/>
      <c r="AA24" s="17"/>
      <c r="AB24" s="17"/>
      <c r="AC24" s="17"/>
      <c r="AD24" s="40"/>
      <c r="AE24" s="40"/>
      <c r="AF24" s="17"/>
      <c r="AG24" s="64"/>
      <c r="AH24" s="65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36"/>
      <c r="AT24" s="56"/>
      <c r="AU24" s="57"/>
      <c r="AV24" s="73"/>
      <c r="AW24" s="66"/>
      <c r="AX24" s="66"/>
      <c r="AY24" s="66"/>
      <c r="AZ24" s="66"/>
      <c r="BA24" s="66"/>
      <c r="BB24" s="66"/>
      <c r="BC24" s="72"/>
      <c r="BD24" s="19">
        <f>ROUND(G26*(1+AY30),0)+(ROUND(S26,0))</f>
        <v>170</v>
      </c>
      <c r="BE24" s="69" t="s">
        <v>1433</v>
      </c>
    </row>
    <row r="25" spans="1:58" s="20" customFormat="1" ht="17.100000000000001" customHeight="1" x14ac:dyDescent="0.15">
      <c r="A25" s="7">
        <v>11</v>
      </c>
      <c r="B25" s="8">
        <v>6316</v>
      </c>
      <c r="C25" s="9" t="s">
        <v>1434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51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68"/>
      <c r="Z25" s="22"/>
      <c r="AA25" s="23"/>
      <c r="AB25" s="23"/>
      <c r="AC25" s="23"/>
      <c r="AD25" s="43"/>
      <c r="AE25" s="43"/>
      <c r="AF25" s="38"/>
      <c r="AG25" s="38"/>
      <c r="AH25" s="83"/>
      <c r="AI25" s="60" t="s">
        <v>1435</v>
      </c>
      <c r="AJ25" s="23"/>
      <c r="AK25" s="23"/>
      <c r="AL25" s="23"/>
      <c r="AM25" s="23"/>
      <c r="AN25" s="23"/>
      <c r="AO25" s="23"/>
      <c r="AP25" s="23"/>
      <c r="AQ25" s="23"/>
      <c r="AR25" s="23"/>
      <c r="AS25" s="25" t="s">
        <v>755</v>
      </c>
      <c r="AT25" s="158">
        <v>1</v>
      </c>
      <c r="AU25" s="159"/>
      <c r="AV25" s="74"/>
      <c r="AW25" s="37"/>
      <c r="AX25" s="37"/>
      <c r="AY25" s="37"/>
      <c r="AZ25" s="37"/>
      <c r="BA25" s="37"/>
      <c r="BB25" s="37"/>
      <c r="BC25" s="68"/>
      <c r="BD25" s="19">
        <f>ROUND(ROUND(G26*AT25,0)*(1+AY30),0)+(ROUND(S26*AT25,0))</f>
        <v>170</v>
      </c>
      <c r="BE25" s="41"/>
    </row>
    <row r="26" spans="1:58" s="20" customFormat="1" ht="17.100000000000001" customHeight="1" x14ac:dyDescent="0.15">
      <c r="A26" s="7">
        <v>11</v>
      </c>
      <c r="B26" s="8">
        <v>6317</v>
      </c>
      <c r="C26" s="9" t="s">
        <v>1436</v>
      </c>
      <c r="D26" s="75"/>
      <c r="E26" s="76"/>
      <c r="G26" s="176">
        <v>80</v>
      </c>
      <c r="H26" s="176"/>
      <c r="I26" s="15" t="s">
        <v>731</v>
      </c>
      <c r="J26" s="15"/>
      <c r="K26" s="27"/>
      <c r="L26" s="37"/>
      <c r="M26" s="37"/>
      <c r="N26" s="51"/>
      <c r="S26" s="176">
        <v>70</v>
      </c>
      <c r="T26" s="176"/>
      <c r="U26" s="15" t="s">
        <v>731</v>
      </c>
      <c r="V26" s="15"/>
      <c r="W26" s="15"/>
      <c r="X26" s="15"/>
      <c r="Y26" s="15"/>
      <c r="Z26" s="128" t="s">
        <v>165</v>
      </c>
      <c r="AA26" s="129"/>
      <c r="AB26" s="129"/>
      <c r="AC26" s="129"/>
      <c r="AD26" s="129"/>
      <c r="AE26" s="129"/>
      <c r="AF26" s="15"/>
      <c r="AG26" s="27"/>
      <c r="AH26" s="6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36"/>
      <c r="AT26" s="56"/>
      <c r="AU26" s="57"/>
      <c r="AV26" s="59"/>
      <c r="BA26" s="54"/>
      <c r="BB26" s="54"/>
      <c r="BC26" s="55"/>
      <c r="BD26" s="19">
        <f>ROUND(ROUND(G26*AG27,0)*(1+AY30),0)+(ROUND(S26*AG27,0))</f>
        <v>153</v>
      </c>
      <c r="BE26" s="41"/>
    </row>
    <row r="27" spans="1:58" s="20" customFormat="1" ht="17.100000000000001" customHeight="1" x14ac:dyDescent="0.15">
      <c r="A27" s="7">
        <v>11</v>
      </c>
      <c r="B27" s="8">
        <v>6318</v>
      </c>
      <c r="C27" s="9" t="s">
        <v>1133</v>
      </c>
      <c r="D27" s="75"/>
      <c r="E27" s="76"/>
      <c r="F27" s="76"/>
      <c r="M27" s="90"/>
      <c r="N27" s="2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130" t="s">
        <v>1437</v>
      </c>
      <c r="AA27" s="131"/>
      <c r="AB27" s="131"/>
      <c r="AC27" s="131"/>
      <c r="AD27" s="131"/>
      <c r="AE27" s="131"/>
      <c r="AF27" s="25" t="s">
        <v>1438</v>
      </c>
      <c r="AG27" s="158">
        <v>0.9</v>
      </c>
      <c r="AH27" s="159"/>
      <c r="AI27" s="60" t="s">
        <v>1439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5" t="s">
        <v>1438</v>
      </c>
      <c r="AT27" s="158">
        <v>1</v>
      </c>
      <c r="AU27" s="159"/>
      <c r="AV27" s="74"/>
      <c r="BA27" s="37"/>
      <c r="BB27" s="37"/>
      <c r="BC27" s="68"/>
      <c r="BD27" s="19">
        <f>ROUND(ROUND(ROUND(G26*AG27,0)*AT27,0)*(1+AY30),0)+(ROUND(ROUND(S26*AG27,0)*AT27,0))</f>
        <v>153</v>
      </c>
      <c r="BE27" s="41"/>
    </row>
    <row r="28" spans="1:58" s="20" customFormat="1" ht="17.100000000000001" customHeight="1" x14ac:dyDescent="0.15">
      <c r="A28" s="7">
        <v>11</v>
      </c>
      <c r="B28" s="8">
        <v>6319</v>
      </c>
      <c r="C28" s="9" t="s">
        <v>1440</v>
      </c>
      <c r="D28" s="75"/>
      <c r="E28" s="76"/>
      <c r="F28" s="76"/>
      <c r="G28" s="76"/>
      <c r="H28" s="79"/>
      <c r="I28" s="79"/>
      <c r="J28" s="79"/>
      <c r="K28" s="15"/>
      <c r="L28" s="15"/>
      <c r="M28" s="15"/>
      <c r="N28" s="21"/>
      <c r="O28" s="180" t="s">
        <v>1134</v>
      </c>
      <c r="P28" s="177"/>
      <c r="Q28" s="177"/>
      <c r="R28" s="177"/>
      <c r="S28" s="177"/>
      <c r="T28" s="177"/>
      <c r="U28" s="177"/>
      <c r="V28" s="177"/>
      <c r="W28" s="177"/>
      <c r="X28" s="177"/>
      <c r="Y28" s="137"/>
      <c r="Z28" s="17"/>
      <c r="AA28" s="17"/>
      <c r="AB28" s="17"/>
      <c r="AC28" s="17"/>
      <c r="AD28" s="40"/>
      <c r="AE28" s="40"/>
      <c r="AF28" s="17"/>
      <c r="AG28" s="64"/>
      <c r="AH28" s="65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36"/>
      <c r="AT28" s="56"/>
      <c r="AU28" s="57"/>
      <c r="AW28" s="182" t="s">
        <v>1617</v>
      </c>
      <c r="AX28" s="182"/>
      <c r="AY28" s="182"/>
      <c r="AZ28" s="182"/>
      <c r="BA28" s="54"/>
      <c r="BB28" s="54"/>
      <c r="BC28" s="55"/>
      <c r="BD28" s="19">
        <f>ROUND(G26*(1+AY30),0)+(ROUND(S30,0))</f>
        <v>245</v>
      </c>
      <c r="BE28" s="41"/>
    </row>
    <row r="29" spans="1:58" s="20" customFormat="1" ht="17.100000000000001" customHeight="1" x14ac:dyDescent="0.15">
      <c r="A29" s="7">
        <v>11</v>
      </c>
      <c r="B29" s="8">
        <v>6320</v>
      </c>
      <c r="C29" s="9" t="s">
        <v>1441</v>
      </c>
      <c r="D29" s="76"/>
      <c r="E29" s="76"/>
      <c r="F29" s="76"/>
      <c r="G29" s="76"/>
      <c r="H29" s="79"/>
      <c r="I29" s="79"/>
      <c r="J29" s="79"/>
      <c r="K29" s="15"/>
      <c r="L29" s="15"/>
      <c r="M29" s="15"/>
      <c r="N29" s="21"/>
      <c r="O29" s="178"/>
      <c r="P29" s="179"/>
      <c r="Q29" s="179"/>
      <c r="R29" s="179"/>
      <c r="S29" s="179"/>
      <c r="T29" s="179"/>
      <c r="U29" s="179"/>
      <c r="V29" s="179"/>
      <c r="W29" s="179"/>
      <c r="X29" s="179"/>
      <c r="Y29" s="116"/>
      <c r="Z29" s="22"/>
      <c r="AA29" s="23"/>
      <c r="AB29" s="23"/>
      <c r="AC29" s="23"/>
      <c r="AD29" s="43"/>
      <c r="AE29" s="43"/>
      <c r="AF29" s="38"/>
      <c r="AG29" s="38"/>
      <c r="AH29" s="83"/>
      <c r="AI29" s="60" t="s">
        <v>909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5" t="s">
        <v>290</v>
      </c>
      <c r="AT29" s="158">
        <v>1</v>
      </c>
      <c r="AU29" s="159"/>
      <c r="AW29" s="182"/>
      <c r="AX29" s="182"/>
      <c r="AY29" s="182"/>
      <c r="AZ29" s="182"/>
      <c r="BA29" s="37"/>
      <c r="BB29" s="37"/>
      <c r="BC29" s="68"/>
      <c r="BD29" s="19">
        <f>ROUND(ROUND(G26*AT29,0)*(1+AY30),0)+(ROUND(S30*AT29,0))</f>
        <v>245</v>
      </c>
      <c r="BE29" s="41"/>
    </row>
    <row r="30" spans="1:58" s="20" customFormat="1" ht="17.100000000000001" customHeight="1" x14ac:dyDescent="0.15">
      <c r="A30" s="7">
        <v>11</v>
      </c>
      <c r="B30" s="8">
        <v>6321</v>
      </c>
      <c r="C30" s="9" t="s">
        <v>910</v>
      </c>
      <c r="D30" s="76"/>
      <c r="E30" s="76"/>
      <c r="F30" s="76"/>
      <c r="G30" s="76"/>
      <c r="H30" s="79"/>
      <c r="I30" s="79"/>
      <c r="J30" s="79"/>
      <c r="K30" s="15"/>
      <c r="L30" s="15"/>
      <c r="M30" s="15"/>
      <c r="N30" s="21"/>
      <c r="S30" s="176">
        <v>145</v>
      </c>
      <c r="T30" s="176"/>
      <c r="U30" s="15" t="s">
        <v>731</v>
      </c>
      <c r="V30" s="15"/>
      <c r="W30" s="15"/>
      <c r="X30" s="15"/>
      <c r="Y30" s="15"/>
      <c r="Z30" s="128" t="s">
        <v>165</v>
      </c>
      <c r="AA30" s="129"/>
      <c r="AB30" s="129"/>
      <c r="AC30" s="129"/>
      <c r="AD30" s="129"/>
      <c r="AE30" s="129"/>
      <c r="AF30" s="15"/>
      <c r="AG30" s="27"/>
      <c r="AH30" s="67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36"/>
      <c r="AT30" s="56"/>
      <c r="AU30" s="57"/>
      <c r="AW30" s="103" t="s">
        <v>291</v>
      </c>
      <c r="AX30" s="71" t="s">
        <v>292</v>
      </c>
      <c r="AY30" s="171">
        <v>0.25</v>
      </c>
      <c r="AZ30" s="171"/>
      <c r="BA30" s="54"/>
      <c r="BB30" s="54"/>
      <c r="BC30" s="55"/>
      <c r="BD30" s="19">
        <f>ROUND(ROUND(G26*AG31,0)*(1+AY30),0)+(ROUND(S30*AG31,0))</f>
        <v>221</v>
      </c>
      <c r="BE30" s="41"/>
    </row>
    <row r="31" spans="1:58" s="20" customFormat="1" ht="17.100000000000001" customHeight="1" x14ac:dyDescent="0.15">
      <c r="A31" s="7">
        <v>11</v>
      </c>
      <c r="B31" s="8">
        <v>6322</v>
      </c>
      <c r="C31" s="9" t="s">
        <v>346</v>
      </c>
      <c r="D31" s="76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2"/>
      <c r="Z31" s="130" t="s">
        <v>1437</v>
      </c>
      <c r="AA31" s="131"/>
      <c r="AB31" s="131"/>
      <c r="AC31" s="131"/>
      <c r="AD31" s="131"/>
      <c r="AE31" s="131"/>
      <c r="AF31" s="25" t="s">
        <v>1438</v>
      </c>
      <c r="AG31" s="158">
        <v>0.9</v>
      </c>
      <c r="AH31" s="159"/>
      <c r="AI31" s="60" t="s">
        <v>1439</v>
      </c>
      <c r="AJ31" s="23"/>
      <c r="AK31" s="23"/>
      <c r="AL31" s="23"/>
      <c r="AM31" s="23"/>
      <c r="AN31" s="23"/>
      <c r="AO31" s="23"/>
      <c r="AP31" s="23"/>
      <c r="AQ31" s="23"/>
      <c r="AR31" s="23"/>
      <c r="AS31" s="25" t="s">
        <v>1438</v>
      </c>
      <c r="AT31" s="158">
        <v>1</v>
      </c>
      <c r="AU31" s="159"/>
      <c r="AV31" s="102"/>
      <c r="AW31" s="103"/>
      <c r="AX31" s="103"/>
      <c r="AZ31" s="27" t="s">
        <v>797</v>
      </c>
      <c r="BA31" s="37"/>
      <c r="BB31" s="37"/>
      <c r="BC31" s="68"/>
      <c r="BD31" s="19">
        <f>ROUND(ROUND(ROUND(G26*AG31,0)*AT31,0)*(1+AY30),0)+(ROUND(ROUND(S30*AG31,0)*AT31,0))</f>
        <v>221</v>
      </c>
      <c r="BE31" s="41"/>
    </row>
    <row r="32" spans="1:58" s="20" customFormat="1" ht="17.100000000000001" customHeight="1" x14ac:dyDescent="0.15">
      <c r="A32" s="7">
        <v>11</v>
      </c>
      <c r="B32" s="8">
        <v>6323</v>
      </c>
      <c r="C32" s="9" t="s">
        <v>911</v>
      </c>
      <c r="D32" s="160" t="s">
        <v>347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6"/>
      <c r="O32" s="180" t="s">
        <v>218</v>
      </c>
      <c r="P32" s="177"/>
      <c r="Q32" s="177"/>
      <c r="R32" s="177"/>
      <c r="S32" s="177"/>
      <c r="T32" s="177"/>
      <c r="U32" s="177"/>
      <c r="V32" s="177"/>
      <c r="W32" s="177"/>
      <c r="X32" s="177"/>
      <c r="Y32" s="72"/>
      <c r="Z32" s="17"/>
      <c r="AA32" s="17"/>
      <c r="AB32" s="17"/>
      <c r="AC32" s="17"/>
      <c r="AD32" s="40"/>
      <c r="AE32" s="40"/>
      <c r="AF32" s="17"/>
      <c r="AG32" s="64"/>
      <c r="AH32" s="65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36"/>
      <c r="AT32" s="56"/>
      <c r="AU32" s="57"/>
      <c r="AV32" s="59"/>
      <c r="AW32" s="54"/>
      <c r="AX32" s="54"/>
      <c r="BA32" s="54"/>
      <c r="BB32" s="54"/>
      <c r="BC32" s="55"/>
      <c r="BD32" s="19">
        <f>ROUND(G34*(1+AY30),0)+(ROUND(S34,0))</f>
        <v>263</v>
      </c>
      <c r="BE32" s="41"/>
    </row>
    <row r="33" spans="1:58" s="20" customFormat="1" ht="17.100000000000001" customHeight="1" x14ac:dyDescent="0.15">
      <c r="A33" s="7">
        <v>11</v>
      </c>
      <c r="B33" s="8">
        <v>6324</v>
      </c>
      <c r="C33" s="9" t="s">
        <v>912</v>
      </c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51"/>
      <c r="O33" s="178"/>
      <c r="P33" s="179"/>
      <c r="Q33" s="179"/>
      <c r="R33" s="179"/>
      <c r="S33" s="179"/>
      <c r="T33" s="179"/>
      <c r="U33" s="179"/>
      <c r="V33" s="179"/>
      <c r="W33" s="179"/>
      <c r="X33" s="179"/>
      <c r="Y33" s="68"/>
      <c r="Z33" s="22"/>
      <c r="AA33" s="23"/>
      <c r="AB33" s="23"/>
      <c r="AC33" s="23"/>
      <c r="AD33" s="43"/>
      <c r="AE33" s="43"/>
      <c r="AF33" s="38"/>
      <c r="AG33" s="38"/>
      <c r="AH33" s="83"/>
      <c r="AI33" s="60" t="s">
        <v>1435</v>
      </c>
      <c r="AJ33" s="23"/>
      <c r="AK33" s="23"/>
      <c r="AL33" s="23"/>
      <c r="AM33" s="23"/>
      <c r="AN33" s="23"/>
      <c r="AO33" s="23"/>
      <c r="AP33" s="23"/>
      <c r="AQ33" s="23"/>
      <c r="AR33" s="23"/>
      <c r="AS33" s="25" t="s">
        <v>755</v>
      </c>
      <c r="AT33" s="158">
        <v>1</v>
      </c>
      <c r="AU33" s="159"/>
      <c r="AV33" s="74"/>
      <c r="AW33" s="37"/>
      <c r="AX33" s="37"/>
      <c r="AY33" s="37"/>
      <c r="AZ33" s="37"/>
      <c r="BA33" s="37"/>
      <c r="BB33" s="37"/>
      <c r="BC33" s="68"/>
      <c r="BD33" s="19">
        <f>ROUND(ROUND(G34*AT33,0)*(1+AY30),0)+(ROUND(S34*AT33,0))</f>
        <v>263</v>
      </c>
      <c r="BE33" s="41"/>
    </row>
    <row r="34" spans="1:58" s="20" customFormat="1" ht="17.100000000000001" customHeight="1" x14ac:dyDescent="0.15">
      <c r="A34" s="7">
        <v>11</v>
      </c>
      <c r="B34" s="8">
        <v>6325</v>
      </c>
      <c r="C34" s="9" t="s">
        <v>913</v>
      </c>
      <c r="D34" s="75"/>
      <c r="E34" s="76"/>
      <c r="G34" s="176">
        <v>150</v>
      </c>
      <c r="H34" s="176"/>
      <c r="I34" s="15" t="s">
        <v>731</v>
      </c>
      <c r="J34" s="15"/>
      <c r="K34" s="27"/>
      <c r="L34" s="37"/>
      <c r="M34" s="37"/>
      <c r="N34" s="51"/>
      <c r="S34" s="176">
        <v>75</v>
      </c>
      <c r="T34" s="176"/>
      <c r="U34" s="15" t="s">
        <v>731</v>
      </c>
      <c r="V34" s="15"/>
      <c r="W34" s="15"/>
      <c r="X34" s="15"/>
      <c r="Y34" s="15"/>
      <c r="Z34" s="128" t="s">
        <v>165</v>
      </c>
      <c r="AA34" s="129"/>
      <c r="AB34" s="129"/>
      <c r="AC34" s="129"/>
      <c r="AD34" s="129"/>
      <c r="AE34" s="129"/>
      <c r="AF34" s="15"/>
      <c r="AG34" s="27"/>
      <c r="AH34" s="67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36"/>
      <c r="AT34" s="56"/>
      <c r="AU34" s="57"/>
      <c r="AV34" s="59"/>
      <c r="AW34" s="54"/>
      <c r="AX34" s="54"/>
      <c r="AY34" s="54"/>
      <c r="AZ34" s="54"/>
      <c r="BA34" s="54"/>
      <c r="BB34" s="54"/>
      <c r="BC34" s="55"/>
      <c r="BD34" s="19">
        <f>ROUND(ROUND(G34*AG35,0)*(1+AY30),0)+(ROUND(S34*AG35,0))</f>
        <v>237</v>
      </c>
      <c r="BE34" s="41"/>
    </row>
    <row r="35" spans="1:58" s="20" customFormat="1" ht="17.100000000000001" customHeight="1" x14ac:dyDescent="0.15">
      <c r="A35" s="7">
        <v>11</v>
      </c>
      <c r="B35" s="8">
        <v>6326</v>
      </c>
      <c r="C35" s="9" t="s">
        <v>348</v>
      </c>
      <c r="D35" s="77"/>
      <c r="E35" s="78"/>
      <c r="F35" s="78"/>
      <c r="G35" s="38"/>
      <c r="H35" s="38"/>
      <c r="I35" s="38"/>
      <c r="J35" s="38"/>
      <c r="K35" s="38"/>
      <c r="L35" s="38"/>
      <c r="M35" s="25"/>
      <c r="N35" s="24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2"/>
      <c r="Z35" s="130" t="s">
        <v>1437</v>
      </c>
      <c r="AA35" s="131"/>
      <c r="AB35" s="131"/>
      <c r="AC35" s="131"/>
      <c r="AD35" s="131"/>
      <c r="AE35" s="131"/>
      <c r="AF35" s="25" t="s">
        <v>1438</v>
      </c>
      <c r="AG35" s="158">
        <v>0.9</v>
      </c>
      <c r="AH35" s="159"/>
      <c r="AI35" s="60" t="s">
        <v>1439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5" t="s">
        <v>1438</v>
      </c>
      <c r="AT35" s="158">
        <v>1</v>
      </c>
      <c r="AU35" s="159"/>
      <c r="AV35" s="84"/>
      <c r="AW35" s="81"/>
      <c r="AX35" s="81"/>
      <c r="AY35" s="81"/>
      <c r="AZ35" s="81"/>
      <c r="BA35" s="81"/>
      <c r="BB35" s="81"/>
      <c r="BC35" s="82"/>
      <c r="BD35" s="26">
        <f>ROUND(ROUND(ROUND(G34*AG35,0)*AT35,0)*(1+AY30),0)+(ROUND(ROUND(S34*AG35,0)*AT35,0))</f>
        <v>237</v>
      </c>
      <c r="BE35" s="58"/>
    </row>
    <row r="36" spans="1:58" ht="17.100000000000001" customHeight="1" x14ac:dyDescent="0.15">
      <c r="A36" s="1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58" ht="17.100000000000001" customHeight="1" x14ac:dyDescent="0.15">
      <c r="A37" s="1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58" ht="17.100000000000001" customHeight="1" x14ac:dyDescent="0.15">
      <c r="A38" s="1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58" ht="17.100000000000001" customHeight="1" x14ac:dyDescent="0.15">
      <c r="A39" s="1"/>
      <c r="B39" s="1" t="s">
        <v>757</v>
      </c>
    </row>
    <row r="40" spans="1:58" s="20" customFormat="1" ht="17.100000000000001" customHeight="1" x14ac:dyDescent="0.15">
      <c r="A40" s="2" t="s">
        <v>1339</v>
      </c>
      <c r="B40" s="30"/>
      <c r="C40" s="12" t="s">
        <v>724</v>
      </c>
      <c r="D40" s="31"/>
      <c r="E40" s="32"/>
      <c r="F40" s="32"/>
      <c r="G40" s="32"/>
      <c r="H40" s="32"/>
      <c r="I40" s="32"/>
      <c r="J40" s="32"/>
      <c r="K40" s="17"/>
      <c r="L40" s="17"/>
      <c r="M40" s="17"/>
      <c r="N40" s="17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17"/>
      <c r="AA40" s="32"/>
      <c r="AB40" s="32"/>
      <c r="AC40" s="32"/>
      <c r="AD40" s="13" t="s">
        <v>758</v>
      </c>
      <c r="AE40" s="33"/>
      <c r="AF40" s="32"/>
      <c r="AG40" s="33"/>
      <c r="AH40" s="33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" t="s">
        <v>725</v>
      </c>
      <c r="BE40" s="3" t="s">
        <v>726</v>
      </c>
      <c r="BF40" s="34"/>
    </row>
    <row r="41" spans="1:58" s="20" customFormat="1" ht="17.100000000000001" customHeight="1" x14ac:dyDescent="0.15">
      <c r="A41" s="4" t="s">
        <v>727</v>
      </c>
      <c r="B41" s="5" t="s">
        <v>728</v>
      </c>
      <c r="C41" s="24"/>
      <c r="D41" s="35"/>
      <c r="E41" s="38"/>
      <c r="F41" s="38"/>
      <c r="G41" s="38"/>
      <c r="H41" s="38"/>
      <c r="I41" s="38"/>
      <c r="J41" s="38"/>
      <c r="K41" s="23"/>
      <c r="L41" s="23"/>
      <c r="M41" s="23"/>
      <c r="N41" s="23"/>
      <c r="O41" s="93"/>
      <c r="P41" s="94"/>
      <c r="Q41" s="94"/>
      <c r="R41" s="94"/>
      <c r="S41" s="94"/>
      <c r="T41" s="95" t="s">
        <v>1428</v>
      </c>
      <c r="U41" s="94"/>
      <c r="V41" s="94"/>
      <c r="W41" s="94"/>
      <c r="X41" s="94"/>
      <c r="Y41" s="98"/>
      <c r="Z41" s="23"/>
      <c r="AA41" s="38"/>
      <c r="AB41" s="38"/>
      <c r="AC41" s="38"/>
      <c r="AD41" s="38"/>
      <c r="AE41" s="39"/>
      <c r="AF41" s="38"/>
      <c r="AG41" s="39"/>
      <c r="AH41" s="39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6" t="s">
        <v>729</v>
      </c>
      <c r="BE41" s="6" t="s">
        <v>730</v>
      </c>
      <c r="BF41" s="34"/>
    </row>
    <row r="42" spans="1:58" s="20" customFormat="1" ht="17.100000000000001" customHeight="1" x14ac:dyDescent="0.15">
      <c r="A42" s="7">
        <v>11</v>
      </c>
      <c r="B42" s="8">
        <v>6327</v>
      </c>
      <c r="C42" s="9" t="s">
        <v>914</v>
      </c>
      <c r="D42" s="204" t="s">
        <v>759</v>
      </c>
      <c r="E42" s="177"/>
      <c r="F42" s="177"/>
      <c r="G42" s="177"/>
      <c r="H42" s="177"/>
      <c r="I42" s="177"/>
      <c r="J42" s="177"/>
      <c r="K42" s="177"/>
      <c r="L42" s="177"/>
      <c r="M42" s="177"/>
      <c r="N42" s="16"/>
      <c r="O42" s="230" t="s">
        <v>760</v>
      </c>
      <c r="P42" s="177"/>
      <c r="Q42" s="177"/>
      <c r="R42" s="177"/>
      <c r="S42" s="177"/>
      <c r="T42" s="177"/>
      <c r="U42" s="177"/>
      <c r="V42" s="177"/>
      <c r="W42" s="177"/>
      <c r="X42" s="177"/>
      <c r="Y42" s="72"/>
      <c r="Z42" s="17"/>
      <c r="AA42" s="17"/>
      <c r="AB42" s="17"/>
      <c r="AC42" s="17"/>
      <c r="AD42" s="40"/>
      <c r="AE42" s="40"/>
      <c r="AF42" s="17"/>
      <c r="AG42" s="64"/>
      <c r="AH42" s="65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36"/>
      <c r="AT42" s="56"/>
      <c r="AU42" s="57"/>
      <c r="AV42" s="73"/>
      <c r="AW42" s="66"/>
      <c r="AX42" s="66"/>
      <c r="AY42" s="66"/>
      <c r="AZ42" s="66"/>
      <c r="BA42" s="66"/>
      <c r="BB42" s="66"/>
      <c r="BC42" s="72"/>
      <c r="BD42" s="19">
        <f>ROUND(G44,0)+(ROUND(S44*(1+AY48),0))</f>
        <v>168</v>
      </c>
      <c r="BE42" s="69" t="s">
        <v>736</v>
      </c>
    </row>
    <row r="43" spans="1:58" s="20" customFormat="1" ht="17.100000000000001" customHeight="1" x14ac:dyDescent="0.15">
      <c r="A43" s="7">
        <v>11</v>
      </c>
      <c r="B43" s="8">
        <v>6328</v>
      </c>
      <c r="C43" s="9" t="s">
        <v>915</v>
      </c>
      <c r="D43" s="178"/>
      <c r="E43" s="179"/>
      <c r="F43" s="179"/>
      <c r="G43" s="179"/>
      <c r="H43" s="179"/>
      <c r="I43" s="179"/>
      <c r="J43" s="179"/>
      <c r="K43" s="179"/>
      <c r="L43" s="179"/>
      <c r="M43" s="179"/>
      <c r="N43" s="51"/>
      <c r="O43" s="178"/>
      <c r="P43" s="179"/>
      <c r="Q43" s="179"/>
      <c r="R43" s="179"/>
      <c r="S43" s="179"/>
      <c r="T43" s="179"/>
      <c r="U43" s="179"/>
      <c r="V43" s="179"/>
      <c r="W43" s="179"/>
      <c r="X43" s="179"/>
      <c r="Y43" s="68"/>
      <c r="Z43" s="22"/>
      <c r="AA43" s="23"/>
      <c r="AB43" s="23"/>
      <c r="AC43" s="23"/>
      <c r="AD43" s="43"/>
      <c r="AE43" s="43"/>
      <c r="AF43" s="38"/>
      <c r="AG43" s="38"/>
      <c r="AH43" s="83"/>
      <c r="AI43" s="60" t="s">
        <v>779</v>
      </c>
      <c r="AJ43" s="23"/>
      <c r="AK43" s="23"/>
      <c r="AL43" s="23"/>
      <c r="AM43" s="23"/>
      <c r="AN43" s="23"/>
      <c r="AO43" s="23"/>
      <c r="AP43" s="23"/>
      <c r="AQ43" s="23"/>
      <c r="AR43" s="23"/>
      <c r="AS43" s="25" t="s">
        <v>535</v>
      </c>
      <c r="AT43" s="158">
        <v>1</v>
      </c>
      <c r="AU43" s="159"/>
      <c r="AV43" s="74"/>
      <c r="AW43" s="37"/>
      <c r="AX43" s="37"/>
      <c r="AY43" s="37"/>
      <c r="AZ43" s="37"/>
      <c r="BA43" s="37"/>
      <c r="BB43" s="37"/>
      <c r="BC43" s="68"/>
      <c r="BD43" s="19">
        <f>ROUND(G44*AT43,0)+(ROUND(ROUND(S44*AT43,0)*(1+AY48),0))</f>
        <v>168</v>
      </c>
      <c r="BE43" s="41"/>
    </row>
    <row r="44" spans="1:58" s="20" customFormat="1" ht="17.100000000000001" customHeight="1" x14ac:dyDescent="0.15">
      <c r="A44" s="7">
        <v>11</v>
      </c>
      <c r="B44" s="8">
        <v>6329</v>
      </c>
      <c r="C44" s="9" t="s">
        <v>916</v>
      </c>
      <c r="D44" s="75"/>
      <c r="E44" s="76"/>
      <c r="G44" s="176">
        <v>80</v>
      </c>
      <c r="H44" s="176"/>
      <c r="I44" s="15" t="s">
        <v>731</v>
      </c>
      <c r="J44" s="15"/>
      <c r="K44" s="27"/>
      <c r="L44" s="37"/>
      <c r="M44" s="37"/>
      <c r="N44" s="51"/>
      <c r="S44" s="176">
        <v>70</v>
      </c>
      <c r="T44" s="176"/>
      <c r="U44" s="15" t="s">
        <v>731</v>
      </c>
      <c r="V44" s="15"/>
      <c r="W44" s="27"/>
      <c r="X44" s="37"/>
      <c r="Y44" s="37"/>
      <c r="Z44" s="226" t="s">
        <v>761</v>
      </c>
      <c r="AA44" s="227"/>
      <c r="AB44" s="227"/>
      <c r="AC44" s="227"/>
      <c r="AD44" s="227"/>
      <c r="AE44" s="227"/>
      <c r="AF44" s="15"/>
      <c r="AG44" s="27"/>
      <c r="AH44" s="67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36"/>
      <c r="AT44" s="56"/>
      <c r="AU44" s="57"/>
      <c r="AV44" s="59"/>
      <c r="AW44" s="54"/>
      <c r="AX44" s="54"/>
      <c r="AY44" s="54"/>
      <c r="AZ44" s="54"/>
      <c r="BA44" s="54"/>
      <c r="BB44" s="54"/>
      <c r="BC44" s="55"/>
      <c r="BD44" s="19">
        <f>ROUND(G44*AG45,0)+(ROUND(ROUND(S44*AG45,0)*(1+AY48),0))</f>
        <v>151</v>
      </c>
      <c r="BE44" s="41"/>
    </row>
    <row r="45" spans="1:58" s="20" customFormat="1" ht="17.100000000000001" customHeight="1" x14ac:dyDescent="0.15">
      <c r="A45" s="7">
        <v>11</v>
      </c>
      <c r="B45" s="8">
        <v>6330</v>
      </c>
      <c r="C45" s="9" t="s">
        <v>762</v>
      </c>
      <c r="D45" s="75"/>
      <c r="E45" s="76"/>
      <c r="F45" s="76"/>
      <c r="N45" s="2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90"/>
      <c r="Z45" s="228"/>
      <c r="AA45" s="229"/>
      <c r="AB45" s="229"/>
      <c r="AC45" s="229"/>
      <c r="AD45" s="229"/>
      <c r="AE45" s="229"/>
      <c r="AF45" s="25" t="s">
        <v>1438</v>
      </c>
      <c r="AG45" s="158">
        <v>0.9</v>
      </c>
      <c r="AH45" s="159"/>
      <c r="AI45" s="60" t="s">
        <v>1439</v>
      </c>
      <c r="AJ45" s="23"/>
      <c r="AK45" s="23"/>
      <c r="AL45" s="23"/>
      <c r="AM45" s="23"/>
      <c r="AN45" s="23"/>
      <c r="AO45" s="23"/>
      <c r="AP45" s="23"/>
      <c r="AQ45" s="23"/>
      <c r="AR45" s="23"/>
      <c r="AS45" s="25" t="s">
        <v>1438</v>
      </c>
      <c r="AT45" s="158">
        <v>1</v>
      </c>
      <c r="AU45" s="159"/>
      <c r="AV45" s="74"/>
      <c r="AW45" s="37"/>
      <c r="AX45" s="37"/>
      <c r="AY45" s="37"/>
      <c r="AZ45" s="37"/>
      <c r="BA45" s="37"/>
      <c r="BB45" s="37"/>
      <c r="BC45" s="68"/>
      <c r="BD45" s="19">
        <f>ROUND(ROUND(G44*AG45,0)*AT45,0)+(ROUND(ROUND(ROUND(S44*AG45,0)*AT45,0)*(1+AY48),0))</f>
        <v>151</v>
      </c>
      <c r="BE45" s="41"/>
    </row>
    <row r="46" spans="1:58" s="20" customFormat="1" ht="17.100000000000001" customHeight="1" x14ac:dyDescent="0.15">
      <c r="A46" s="7">
        <v>11</v>
      </c>
      <c r="B46" s="8">
        <v>6331</v>
      </c>
      <c r="C46" s="9" t="s">
        <v>917</v>
      </c>
      <c r="D46" s="75"/>
      <c r="E46" s="76"/>
      <c r="F46" s="76"/>
      <c r="G46" s="76"/>
      <c r="H46" s="79"/>
      <c r="I46" s="79"/>
      <c r="J46" s="79"/>
      <c r="K46" s="15"/>
      <c r="L46" s="15"/>
      <c r="M46" s="15"/>
      <c r="N46" s="21"/>
      <c r="O46" s="230" t="s">
        <v>763</v>
      </c>
      <c r="P46" s="177"/>
      <c r="Q46" s="177"/>
      <c r="R46" s="177"/>
      <c r="S46" s="177"/>
      <c r="T46" s="177"/>
      <c r="U46" s="177"/>
      <c r="V46" s="177"/>
      <c r="W46" s="177"/>
      <c r="X46" s="177"/>
      <c r="Y46" s="72"/>
      <c r="Z46" s="17"/>
      <c r="AA46" s="17"/>
      <c r="AB46" s="17"/>
      <c r="AC46" s="17"/>
      <c r="AD46" s="40"/>
      <c r="AE46" s="40"/>
      <c r="AF46" s="17"/>
      <c r="AG46" s="64"/>
      <c r="AH46" s="65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36"/>
      <c r="AT46" s="56"/>
      <c r="AU46" s="57"/>
      <c r="AV46" s="59"/>
      <c r="AW46" s="182" t="s">
        <v>1618</v>
      </c>
      <c r="AX46" s="182"/>
      <c r="AY46" s="182"/>
      <c r="AZ46" s="182"/>
      <c r="BA46" s="54"/>
      <c r="BB46" s="54"/>
      <c r="BC46" s="55"/>
      <c r="BD46" s="19">
        <f>ROUND(G44,0)+(ROUND(S48*(1+AY48),0))</f>
        <v>261</v>
      </c>
      <c r="BE46" s="41"/>
    </row>
    <row r="47" spans="1:58" s="20" customFormat="1" ht="17.100000000000001" customHeight="1" x14ac:dyDescent="0.15">
      <c r="A47" s="7">
        <v>11</v>
      </c>
      <c r="B47" s="8">
        <v>6332</v>
      </c>
      <c r="C47" s="9" t="s">
        <v>918</v>
      </c>
      <c r="D47" s="76"/>
      <c r="E47" s="76"/>
      <c r="F47" s="76"/>
      <c r="G47" s="76"/>
      <c r="H47" s="79"/>
      <c r="I47" s="79"/>
      <c r="J47" s="79"/>
      <c r="K47" s="15"/>
      <c r="L47" s="15"/>
      <c r="M47" s="15"/>
      <c r="N47" s="21"/>
      <c r="O47" s="178"/>
      <c r="P47" s="179"/>
      <c r="Q47" s="179"/>
      <c r="R47" s="179"/>
      <c r="S47" s="179"/>
      <c r="T47" s="179"/>
      <c r="U47" s="179"/>
      <c r="V47" s="179"/>
      <c r="W47" s="179"/>
      <c r="X47" s="179"/>
      <c r="Y47" s="68"/>
      <c r="Z47" s="22"/>
      <c r="AA47" s="23"/>
      <c r="AB47" s="23"/>
      <c r="AC47" s="23"/>
      <c r="AD47" s="43"/>
      <c r="AE47" s="43"/>
      <c r="AF47" s="38"/>
      <c r="AG47" s="38"/>
      <c r="AH47" s="83"/>
      <c r="AI47" s="60" t="s">
        <v>644</v>
      </c>
      <c r="AJ47" s="23"/>
      <c r="AK47" s="23"/>
      <c r="AL47" s="23"/>
      <c r="AM47" s="23"/>
      <c r="AN47" s="23"/>
      <c r="AO47" s="23"/>
      <c r="AP47" s="23"/>
      <c r="AQ47" s="23"/>
      <c r="AR47" s="23"/>
      <c r="AS47" s="25" t="s">
        <v>534</v>
      </c>
      <c r="AT47" s="158">
        <v>1</v>
      </c>
      <c r="AU47" s="159"/>
      <c r="AV47" s="74"/>
      <c r="AW47" s="182"/>
      <c r="AX47" s="182"/>
      <c r="AY47" s="182"/>
      <c r="AZ47" s="182"/>
      <c r="BA47" s="37"/>
      <c r="BB47" s="37"/>
      <c r="BC47" s="68"/>
      <c r="BD47" s="19">
        <f>ROUND(G44*AT47,0)+(ROUND(ROUND(S48*AT47,0)*(1+AY48),0))</f>
        <v>261</v>
      </c>
      <c r="BE47" s="41"/>
    </row>
    <row r="48" spans="1:58" s="20" customFormat="1" ht="17.100000000000001" customHeight="1" x14ac:dyDescent="0.15">
      <c r="A48" s="7">
        <v>11</v>
      </c>
      <c r="B48" s="8">
        <v>6333</v>
      </c>
      <c r="C48" s="9" t="s">
        <v>919</v>
      </c>
      <c r="D48" s="76"/>
      <c r="E48" s="76"/>
      <c r="F48" s="76"/>
      <c r="G48" s="76"/>
      <c r="H48" s="79"/>
      <c r="I48" s="79"/>
      <c r="J48" s="79"/>
      <c r="K48" s="15"/>
      <c r="L48" s="15"/>
      <c r="M48" s="15"/>
      <c r="N48" s="21"/>
      <c r="S48" s="176">
        <v>145</v>
      </c>
      <c r="T48" s="176"/>
      <c r="U48" s="15" t="s">
        <v>731</v>
      </c>
      <c r="V48" s="15"/>
      <c r="W48" s="27"/>
      <c r="X48" s="37"/>
      <c r="Y48" s="37"/>
      <c r="Z48" s="226" t="s">
        <v>761</v>
      </c>
      <c r="AA48" s="227"/>
      <c r="AB48" s="227"/>
      <c r="AC48" s="227"/>
      <c r="AD48" s="227"/>
      <c r="AE48" s="227"/>
      <c r="AF48" s="15"/>
      <c r="AG48" s="27"/>
      <c r="AH48" s="67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36"/>
      <c r="AT48" s="56"/>
      <c r="AU48" s="57"/>
      <c r="AV48" s="59"/>
      <c r="AW48" s="103" t="s">
        <v>777</v>
      </c>
      <c r="AX48" s="71" t="s">
        <v>720</v>
      </c>
      <c r="AY48" s="171">
        <v>0.25</v>
      </c>
      <c r="AZ48" s="171"/>
      <c r="BA48" s="54"/>
      <c r="BB48" s="54"/>
      <c r="BC48" s="55"/>
      <c r="BD48" s="19">
        <f>ROUND(G44*AG49,0)+(ROUND(ROUND(S48*AG49,0)*(1+AY48),0))</f>
        <v>236</v>
      </c>
      <c r="BE48" s="41"/>
    </row>
    <row r="49" spans="1:57" s="20" customFormat="1" ht="17.100000000000001" customHeight="1" x14ac:dyDescent="0.15">
      <c r="A49" s="7">
        <v>11</v>
      </c>
      <c r="B49" s="8">
        <v>6334</v>
      </c>
      <c r="C49" s="9" t="s">
        <v>764</v>
      </c>
      <c r="D49" s="76"/>
      <c r="E49" s="76"/>
      <c r="F49" s="76"/>
      <c r="G49" s="76"/>
      <c r="H49" s="79"/>
      <c r="I49" s="79"/>
      <c r="J49" s="79"/>
      <c r="K49" s="15"/>
      <c r="L49" s="15"/>
      <c r="M49" s="15"/>
      <c r="N49" s="2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90"/>
      <c r="Z49" s="228"/>
      <c r="AA49" s="229"/>
      <c r="AB49" s="229"/>
      <c r="AC49" s="229"/>
      <c r="AD49" s="229"/>
      <c r="AE49" s="229"/>
      <c r="AF49" s="25" t="s">
        <v>1438</v>
      </c>
      <c r="AG49" s="158">
        <v>0.9</v>
      </c>
      <c r="AH49" s="159"/>
      <c r="AI49" s="60" t="s">
        <v>1439</v>
      </c>
      <c r="AJ49" s="23"/>
      <c r="AK49" s="23"/>
      <c r="AL49" s="23"/>
      <c r="AM49" s="23"/>
      <c r="AN49" s="23"/>
      <c r="AO49" s="23"/>
      <c r="AP49" s="23"/>
      <c r="AQ49" s="23"/>
      <c r="AR49" s="23"/>
      <c r="AS49" s="25" t="s">
        <v>1438</v>
      </c>
      <c r="AT49" s="158">
        <v>1</v>
      </c>
      <c r="AU49" s="159"/>
      <c r="AV49" s="74"/>
      <c r="AW49" s="103"/>
      <c r="AX49" s="103"/>
      <c r="AZ49" s="27" t="s">
        <v>797</v>
      </c>
      <c r="BA49" s="37"/>
      <c r="BB49" s="37"/>
      <c r="BC49" s="68"/>
      <c r="BD49" s="19">
        <f>ROUND(ROUND(G44*AG49,0)*AT49,0)+(ROUND(ROUND(ROUND(S48*AG49,0)*AT49,0)*(1+AY48),0))</f>
        <v>236</v>
      </c>
      <c r="BE49" s="41"/>
    </row>
    <row r="50" spans="1:57" s="20" customFormat="1" ht="17.100000000000001" customHeight="1" x14ac:dyDescent="0.15">
      <c r="A50" s="7">
        <v>11</v>
      </c>
      <c r="B50" s="8">
        <v>6335</v>
      </c>
      <c r="C50" s="9" t="s">
        <v>920</v>
      </c>
      <c r="D50" s="204" t="s">
        <v>765</v>
      </c>
      <c r="E50" s="177"/>
      <c r="F50" s="177"/>
      <c r="G50" s="177"/>
      <c r="H50" s="177"/>
      <c r="I50" s="177"/>
      <c r="J50" s="177"/>
      <c r="K50" s="177"/>
      <c r="L50" s="177"/>
      <c r="M50" s="177"/>
      <c r="N50" s="16"/>
      <c r="O50" s="230" t="s">
        <v>760</v>
      </c>
      <c r="P50" s="177"/>
      <c r="Q50" s="177"/>
      <c r="R50" s="177"/>
      <c r="S50" s="177"/>
      <c r="T50" s="177"/>
      <c r="U50" s="177"/>
      <c r="V50" s="177"/>
      <c r="W50" s="177"/>
      <c r="X50" s="177"/>
      <c r="Y50" s="72"/>
      <c r="Z50" s="17"/>
      <c r="AA50" s="17"/>
      <c r="AB50" s="17"/>
      <c r="AC50" s="17"/>
      <c r="AD50" s="40"/>
      <c r="AE50" s="40"/>
      <c r="AF50" s="17"/>
      <c r="AG50" s="64"/>
      <c r="AH50" s="65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36"/>
      <c r="AT50" s="56"/>
      <c r="AU50" s="57"/>
      <c r="AV50" s="59"/>
      <c r="AW50" s="54"/>
      <c r="AX50" s="54"/>
      <c r="AY50" s="54"/>
      <c r="AZ50" s="54"/>
      <c r="BA50" s="54"/>
      <c r="BB50" s="54"/>
      <c r="BC50" s="55"/>
      <c r="BD50" s="19">
        <f>ROUND(G52,0)+(ROUND(S52*(1+AY48),0))</f>
        <v>244</v>
      </c>
      <c r="BE50" s="41"/>
    </row>
    <row r="51" spans="1:57" s="20" customFormat="1" ht="17.100000000000001" customHeight="1" x14ac:dyDescent="0.15">
      <c r="A51" s="7">
        <v>11</v>
      </c>
      <c r="B51" s="8">
        <v>6336</v>
      </c>
      <c r="C51" s="9" t="s">
        <v>921</v>
      </c>
      <c r="D51" s="178"/>
      <c r="E51" s="179"/>
      <c r="F51" s="179"/>
      <c r="G51" s="179"/>
      <c r="H51" s="179"/>
      <c r="I51" s="179"/>
      <c r="J51" s="179"/>
      <c r="K51" s="179"/>
      <c r="L51" s="179"/>
      <c r="M51" s="179"/>
      <c r="N51" s="51"/>
      <c r="O51" s="178"/>
      <c r="P51" s="179"/>
      <c r="Q51" s="179"/>
      <c r="R51" s="179"/>
      <c r="S51" s="179"/>
      <c r="T51" s="179"/>
      <c r="U51" s="179"/>
      <c r="V51" s="179"/>
      <c r="W51" s="179"/>
      <c r="X51" s="179"/>
      <c r="Y51" s="68"/>
      <c r="Z51" s="22"/>
      <c r="AA51" s="23"/>
      <c r="AB51" s="23"/>
      <c r="AC51" s="23"/>
      <c r="AD51" s="43"/>
      <c r="AE51" s="43"/>
      <c r="AF51" s="38"/>
      <c r="AG51" s="38"/>
      <c r="AH51" s="83"/>
      <c r="AI51" s="60" t="s">
        <v>779</v>
      </c>
      <c r="AJ51" s="23"/>
      <c r="AK51" s="23"/>
      <c r="AL51" s="23"/>
      <c r="AM51" s="23"/>
      <c r="AN51" s="23"/>
      <c r="AO51" s="23"/>
      <c r="AP51" s="23"/>
      <c r="AQ51" s="23"/>
      <c r="AR51" s="23"/>
      <c r="AS51" s="25" t="s">
        <v>535</v>
      </c>
      <c r="AT51" s="158">
        <v>1</v>
      </c>
      <c r="AU51" s="159"/>
      <c r="AV51" s="74"/>
      <c r="AW51" s="37"/>
      <c r="AX51" s="37"/>
      <c r="AY51" s="37"/>
      <c r="AZ51" s="37"/>
      <c r="BA51" s="37"/>
      <c r="BB51" s="37"/>
      <c r="BC51" s="68"/>
      <c r="BD51" s="19">
        <f>ROUND(G52*AT51,0)+(ROUND(ROUND(S52*AT51,0)*(1+AY48),0))</f>
        <v>244</v>
      </c>
      <c r="BE51" s="41"/>
    </row>
    <row r="52" spans="1:57" s="20" customFormat="1" ht="17.100000000000001" customHeight="1" x14ac:dyDescent="0.15">
      <c r="A52" s="7">
        <v>11</v>
      </c>
      <c r="B52" s="8">
        <v>6337</v>
      </c>
      <c r="C52" s="9" t="s">
        <v>766</v>
      </c>
      <c r="D52" s="75"/>
      <c r="E52" s="76"/>
      <c r="G52" s="176">
        <v>150</v>
      </c>
      <c r="H52" s="176"/>
      <c r="I52" s="15" t="s">
        <v>731</v>
      </c>
      <c r="J52" s="15"/>
      <c r="K52" s="27"/>
      <c r="L52" s="37"/>
      <c r="M52" s="37"/>
      <c r="N52" s="51"/>
      <c r="S52" s="176">
        <v>75</v>
      </c>
      <c r="T52" s="176"/>
      <c r="U52" s="15" t="s">
        <v>731</v>
      </c>
      <c r="V52" s="15"/>
      <c r="W52" s="27"/>
      <c r="X52" s="37"/>
      <c r="Y52" s="37"/>
      <c r="Z52" s="226" t="s">
        <v>761</v>
      </c>
      <c r="AA52" s="227"/>
      <c r="AB52" s="227"/>
      <c r="AC52" s="227"/>
      <c r="AD52" s="227"/>
      <c r="AE52" s="227"/>
      <c r="AF52" s="15"/>
      <c r="AG52" s="27"/>
      <c r="AH52" s="67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36"/>
      <c r="AT52" s="56"/>
      <c r="AU52" s="57"/>
      <c r="AV52" s="59"/>
      <c r="AW52" s="54"/>
      <c r="AX52" s="54"/>
      <c r="AY52" s="54"/>
      <c r="AZ52" s="54"/>
      <c r="BA52" s="54"/>
      <c r="BB52" s="54"/>
      <c r="BC52" s="55"/>
      <c r="BD52" s="19">
        <f>ROUND(G52*AG53,0)+(ROUND(ROUND(S52*AG53,0)*(1+AY48),0))</f>
        <v>220</v>
      </c>
      <c r="BE52" s="41"/>
    </row>
    <row r="53" spans="1:57" s="20" customFormat="1" ht="17.100000000000001" customHeight="1" x14ac:dyDescent="0.15">
      <c r="A53" s="7">
        <v>11</v>
      </c>
      <c r="B53" s="8">
        <v>6338</v>
      </c>
      <c r="C53" s="9" t="s">
        <v>767</v>
      </c>
      <c r="D53" s="77"/>
      <c r="E53" s="78"/>
      <c r="F53" s="78"/>
      <c r="G53" s="38"/>
      <c r="H53" s="38"/>
      <c r="I53" s="38"/>
      <c r="J53" s="38"/>
      <c r="K53" s="38"/>
      <c r="L53" s="38"/>
      <c r="M53" s="38"/>
      <c r="N53" s="24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91"/>
      <c r="Z53" s="228"/>
      <c r="AA53" s="229"/>
      <c r="AB53" s="229"/>
      <c r="AC53" s="229"/>
      <c r="AD53" s="229"/>
      <c r="AE53" s="229"/>
      <c r="AF53" s="25" t="s">
        <v>1438</v>
      </c>
      <c r="AG53" s="158">
        <v>0.9</v>
      </c>
      <c r="AH53" s="159"/>
      <c r="AI53" s="60" t="s">
        <v>1439</v>
      </c>
      <c r="AJ53" s="23"/>
      <c r="AK53" s="23"/>
      <c r="AL53" s="23"/>
      <c r="AM53" s="23"/>
      <c r="AN53" s="23"/>
      <c r="AO53" s="23"/>
      <c r="AP53" s="23"/>
      <c r="AQ53" s="23"/>
      <c r="AR53" s="23"/>
      <c r="AS53" s="25" t="s">
        <v>1438</v>
      </c>
      <c r="AT53" s="158">
        <v>1</v>
      </c>
      <c r="AU53" s="159"/>
      <c r="AV53" s="84"/>
      <c r="AW53" s="81"/>
      <c r="AX53" s="81"/>
      <c r="AY53" s="81"/>
      <c r="AZ53" s="81"/>
      <c r="BA53" s="81"/>
      <c r="BB53" s="81"/>
      <c r="BC53" s="82"/>
      <c r="BD53" s="26">
        <f>ROUND(ROUND(G52*AG53,0)*AT53,0)+(ROUND(ROUND(ROUND(S52*AG53,0)*AT53,0)*(1+AY48),0))</f>
        <v>220</v>
      </c>
      <c r="BE53" s="58"/>
    </row>
    <row r="54" spans="1:57" ht="17.100000000000001" customHeight="1" x14ac:dyDescent="0.15">
      <c r="A54" s="1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57" ht="17.100000000000001" customHeight="1" x14ac:dyDescent="0.15">
      <c r="A55" s="1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72" spans="1:57" ht="17.100000000000001" customHeight="1" x14ac:dyDescent="0.15">
      <c r="A72" s="1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57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44"/>
      <c r="K73" s="15"/>
      <c r="L73" s="15"/>
      <c r="M73" s="15"/>
      <c r="N73" s="1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15"/>
      <c r="AA73" s="15"/>
      <c r="AB73" s="15"/>
      <c r="AC73" s="15"/>
      <c r="AD73" s="15"/>
      <c r="AE73" s="27"/>
      <c r="AF73" s="15"/>
      <c r="AG73" s="37"/>
      <c r="AH73" s="42"/>
      <c r="AI73" s="15"/>
      <c r="AJ73" s="15"/>
      <c r="AK73" s="15"/>
      <c r="AL73" s="37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6"/>
      <c r="BE73" s="34"/>
    </row>
    <row r="74" spans="1:57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15"/>
      <c r="AA74" s="15"/>
      <c r="AB74" s="15"/>
      <c r="AC74" s="15"/>
      <c r="AD74" s="15"/>
      <c r="AE74" s="27"/>
      <c r="AF74" s="15"/>
      <c r="AG74" s="27"/>
      <c r="AH74" s="42"/>
      <c r="AI74" s="15"/>
      <c r="AJ74" s="15"/>
      <c r="AK74" s="15"/>
      <c r="AL74" s="37"/>
      <c r="AM74" s="42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6"/>
      <c r="BE74" s="34"/>
    </row>
    <row r="75" spans="1:57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5"/>
      <c r="AA75" s="15"/>
      <c r="AB75" s="15"/>
      <c r="AC75" s="15"/>
      <c r="AD75" s="15"/>
      <c r="AE75" s="27"/>
      <c r="AF75" s="15"/>
      <c r="AG75" s="27"/>
      <c r="AH75" s="42"/>
      <c r="AI75" s="15"/>
      <c r="AJ75" s="15"/>
      <c r="AK75" s="15"/>
      <c r="AL75" s="14"/>
      <c r="AM75" s="14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46"/>
      <c r="BE75" s="34"/>
    </row>
    <row r="76" spans="1:57" s="20" customFormat="1" ht="17.100000000000001" customHeight="1" x14ac:dyDescent="0.15">
      <c r="A76" s="28"/>
      <c r="B76" s="28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15"/>
      <c r="AA76" s="15"/>
      <c r="AB76" s="15"/>
      <c r="AC76" s="15"/>
      <c r="AD76" s="47"/>
      <c r="AE76" s="48"/>
      <c r="AF76" s="34"/>
      <c r="AG76" s="48"/>
      <c r="AH76" s="42"/>
      <c r="AI76" s="15"/>
      <c r="AJ76" s="15"/>
      <c r="AK76" s="15"/>
      <c r="AL76" s="37"/>
      <c r="AM76" s="42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6"/>
      <c r="BE76" s="34"/>
    </row>
    <row r="77" spans="1:57" s="20" customFormat="1" ht="17.100000000000001" customHeight="1" x14ac:dyDescent="0.15">
      <c r="A77" s="28"/>
      <c r="B77" s="28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15"/>
      <c r="AA77" s="15"/>
      <c r="AB77" s="15"/>
      <c r="AC77" s="15"/>
      <c r="AD77" s="27"/>
      <c r="AE77" s="49"/>
      <c r="AF77" s="15"/>
      <c r="AG77" s="27"/>
      <c r="AH77" s="42"/>
      <c r="AI77" s="15"/>
      <c r="AJ77" s="15"/>
      <c r="AK77" s="15"/>
      <c r="AL77" s="37"/>
      <c r="AM77" s="42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6"/>
      <c r="BE77" s="34"/>
    </row>
    <row r="78" spans="1:57" s="20" customFormat="1" ht="17.100000000000001" customHeight="1" x14ac:dyDescent="0.15">
      <c r="A78" s="28"/>
      <c r="B78" s="28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15"/>
      <c r="AA78" s="15"/>
      <c r="AB78" s="15"/>
      <c r="AC78" s="15"/>
      <c r="AD78" s="15"/>
      <c r="AE78" s="27"/>
      <c r="AF78" s="15"/>
      <c r="AG78" s="27"/>
      <c r="AH78" s="42"/>
      <c r="AI78" s="15"/>
      <c r="AJ78" s="15"/>
      <c r="AK78" s="15"/>
      <c r="AL78" s="14"/>
      <c r="AM78" s="14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46"/>
      <c r="BE78" s="34"/>
    </row>
    <row r="79" spans="1:57" s="20" customFormat="1" ht="17.100000000000001" customHeight="1" x14ac:dyDescent="0.15">
      <c r="A79" s="28"/>
      <c r="B79" s="28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15"/>
      <c r="AA79" s="15"/>
      <c r="AB79" s="15"/>
      <c r="AC79" s="15"/>
      <c r="AD79" s="15"/>
      <c r="AE79" s="27"/>
      <c r="AF79" s="15"/>
      <c r="AG79" s="37"/>
      <c r="AH79" s="42"/>
      <c r="AI79" s="15"/>
      <c r="AJ79" s="15"/>
      <c r="AK79" s="15"/>
      <c r="AL79" s="37"/>
      <c r="AM79" s="42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6"/>
      <c r="BE79" s="34"/>
    </row>
    <row r="80" spans="1:57" ht="17.100000000000001" customHeight="1" x14ac:dyDescent="0.15"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</row>
    <row r="81" spans="15:25" ht="17.100000000000001" customHeight="1" x14ac:dyDescent="0.1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5:25" ht="17.100000000000001" customHeight="1" x14ac:dyDescent="0.15"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15:25" ht="17.100000000000001" customHeight="1" x14ac:dyDescent="0.15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5:25" ht="17.100000000000001" customHeight="1" x14ac:dyDescent="0.15"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</row>
    <row r="85" spans="15:25" ht="17.100000000000001" customHeight="1" x14ac:dyDescent="0.15"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5:25" ht="17.100000000000001" customHeight="1" x14ac:dyDescent="0.15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5:25" ht="17.100000000000001" customHeight="1" x14ac:dyDescent="0.15"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</row>
  </sheetData>
  <sheetProtection password="CB5D" sheet="1" objects="1" scenarios="1"/>
  <mergeCells count="70">
    <mergeCell ref="G44:H44"/>
    <mergeCell ref="AB5:AE5"/>
    <mergeCell ref="AB22:AE22"/>
    <mergeCell ref="O42:X43"/>
    <mergeCell ref="D42:M43"/>
    <mergeCell ref="O28:X29"/>
    <mergeCell ref="D32:M33"/>
    <mergeCell ref="O32:X33"/>
    <mergeCell ref="G34:H34"/>
    <mergeCell ref="D7:M8"/>
    <mergeCell ref="D15:M16"/>
    <mergeCell ref="O15:X16"/>
    <mergeCell ref="O11:X12"/>
    <mergeCell ref="O7:X8"/>
    <mergeCell ref="G9:H9"/>
    <mergeCell ref="S9:T9"/>
    <mergeCell ref="AT29:AU29"/>
    <mergeCell ref="AG31:AH31"/>
    <mergeCell ref="AT31:AU31"/>
    <mergeCell ref="AT27:AU27"/>
    <mergeCell ref="AG27:AH27"/>
    <mergeCell ref="AT16:AU16"/>
    <mergeCell ref="AG18:AH18"/>
    <mergeCell ref="AT18:AU18"/>
    <mergeCell ref="AT10:AU10"/>
    <mergeCell ref="S26:T26"/>
    <mergeCell ref="AT8:AU8"/>
    <mergeCell ref="AT12:AU12"/>
    <mergeCell ref="AT14:AU14"/>
    <mergeCell ref="O24:X25"/>
    <mergeCell ref="AT25:AU25"/>
    <mergeCell ref="S13:T13"/>
    <mergeCell ref="S17:T17"/>
    <mergeCell ref="AG10:AH10"/>
    <mergeCell ref="AT43:AU43"/>
    <mergeCell ref="AT45:AU45"/>
    <mergeCell ref="Z44:AE45"/>
    <mergeCell ref="AT33:AU33"/>
    <mergeCell ref="AG35:AH35"/>
    <mergeCell ref="AT35:AU35"/>
    <mergeCell ref="AT47:AU47"/>
    <mergeCell ref="S44:T44"/>
    <mergeCell ref="AG45:AH45"/>
    <mergeCell ref="AT49:AU49"/>
    <mergeCell ref="S48:T48"/>
    <mergeCell ref="O46:X47"/>
    <mergeCell ref="AT51:AU51"/>
    <mergeCell ref="Z52:AE53"/>
    <mergeCell ref="AG53:AH53"/>
    <mergeCell ref="AT53:AU53"/>
    <mergeCell ref="S52:T52"/>
    <mergeCell ref="O50:X51"/>
    <mergeCell ref="AG14:AH14"/>
    <mergeCell ref="Z48:AE49"/>
    <mergeCell ref="AG49:AH49"/>
    <mergeCell ref="S30:T30"/>
    <mergeCell ref="S34:T34"/>
    <mergeCell ref="G52:H52"/>
    <mergeCell ref="D50:M51"/>
    <mergeCell ref="G26:H26"/>
    <mergeCell ref="G17:H17"/>
    <mergeCell ref="D24:M25"/>
    <mergeCell ref="AW28:AZ29"/>
    <mergeCell ref="AY30:AZ30"/>
    <mergeCell ref="AW46:AZ47"/>
    <mergeCell ref="AY48:AZ48"/>
    <mergeCell ref="AV9:AY10"/>
    <mergeCell ref="AZ9:BC10"/>
    <mergeCell ref="AX11:AY11"/>
    <mergeCell ref="BB11:BC11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48" firstPageNumber="15" orientation="portrait" r:id="rId1"/>
  <headerFooter alignWithMargins="0">
    <oddHeader>&amp;R&amp;9居宅介護</oddHeader>
    <oddFooter>&amp;C&amp;14&amp;P</oddFooter>
  </headerFooter>
  <rowBreaks count="1" manualBreakCount="1">
    <brk id="72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2"/>
  <sheetViews>
    <sheetView zoomScale="85" zoomScaleNormal="100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5" width="2.375" style="10" customWidth="1"/>
    <col min="56" max="57" width="8.625" style="10" customWidth="1"/>
    <col min="58" max="58" width="2.75" style="10" customWidth="1"/>
    <col min="59" max="16384" width="9" style="10"/>
  </cols>
  <sheetData>
    <row r="1" spans="1:58" ht="17.100000000000001" customHeight="1" x14ac:dyDescent="0.15">
      <c r="A1" s="1"/>
    </row>
    <row r="2" spans="1:58" ht="17.100000000000001" customHeight="1" x14ac:dyDescent="0.15">
      <c r="A2" s="1"/>
    </row>
    <row r="3" spans="1:58" ht="17.100000000000001" customHeight="1" x14ac:dyDescent="0.15">
      <c r="A3" s="1"/>
    </row>
    <row r="4" spans="1:58" ht="17.100000000000001" customHeight="1" x14ac:dyDescent="0.15">
      <c r="A4" s="1"/>
      <c r="B4" s="1" t="s">
        <v>768</v>
      </c>
    </row>
    <row r="5" spans="1:58" s="20" customFormat="1" ht="17.100000000000001" customHeight="1" x14ac:dyDescent="0.15">
      <c r="A5" s="2" t="s">
        <v>773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7"/>
      <c r="AA5" s="32"/>
      <c r="AB5" s="184" t="s">
        <v>734</v>
      </c>
      <c r="AC5" s="184"/>
      <c r="AD5" s="184"/>
      <c r="AE5" s="184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" t="s">
        <v>725</v>
      </c>
      <c r="BE5" s="3" t="s">
        <v>726</v>
      </c>
      <c r="BF5" s="34"/>
    </row>
    <row r="6" spans="1:58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94"/>
      <c r="G6" s="94"/>
      <c r="H6" s="94"/>
      <c r="I6" s="95" t="s">
        <v>922</v>
      </c>
      <c r="J6" s="94"/>
      <c r="K6" s="96"/>
      <c r="L6" s="96"/>
      <c r="M6" s="96"/>
      <c r="N6" s="97"/>
      <c r="O6" s="94"/>
      <c r="P6" s="94"/>
      <c r="Q6" s="94"/>
      <c r="R6" s="94"/>
      <c r="S6" s="94"/>
      <c r="T6" s="95" t="s">
        <v>923</v>
      </c>
      <c r="U6" s="94"/>
      <c r="V6" s="94"/>
      <c r="W6" s="94"/>
      <c r="X6" s="94"/>
      <c r="Y6" s="9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6" t="s">
        <v>729</v>
      </c>
      <c r="BE6" s="6" t="s">
        <v>730</v>
      </c>
      <c r="BF6" s="34"/>
    </row>
    <row r="7" spans="1:58" s="20" customFormat="1" ht="17.100000000000001" customHeight="1" x14ac:dyDescent="0.15">
      <c r="A7" s="7">
        <v>11</v>
      </c>
      <c r="B7" s="8">
        <v>6339</v>
      </c>
      <c r="C7" s="9" t="s">
        <v>924</v>
      </c>
      <c r="D7" s="160" t="s">
        <v>553</v>
      </c>
      <c r="E7" s="177"/>
      <c r="F7" s="177"/>
      <c r="G7" s="177"/>
      <c r="H7" s="177"/>
      <c r="I7" s="177"/>
      <c r="J7" s="177"/>
      <c r="K7" s="177"/>
      <c r="L7" s="177"/>
      <c r="M7" s="177"/>
      <c r="N7" s="16"/>
      <c r="O7" s="180" t="s">
        <v>219</v>
      </c>
      <c r="P7" s="177"/>
      <c r="Q7" s="177"/>
      <c r="R7" s="177"/>
      <c r="S7" s="177"/>
      <c r="T7" s="177"/>
      <c r="U7" s="177"/>
      <c r="V7" s="177"/>
      <c r="W7" s="177"/>
      <c r="X7" s="177"/>
      <c r="Y7" s="72"/>
      <c r="Z7" s="17"/>
      <c r="AA7" s="17"/>
      <c r="AB7" s="17"/>
      <c r="AC7" s="17"/>
      <c r="AD7" s="40"/>
      <c r="AE7" s="40"/>
      <c r="AF7" s="17"/>
      <c r="AG7" s="64"/>
      <c r="AH7" s="65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36"/>
      <c r="AT7" s="56"/>
      <c r="AU7" s="57"/>
      <c r="AV7" s="73"/>
      <c r="AW7" s="66"/>
      <c r="AX7" s="66"/>
      <c r="AY7" s="72"/>
      <c r="AZ7" s="73"/>
      <c r="BA7" s="66"/>
      <c r="BB7" s="66"/>
      <c r="BC7" s="72"/>
      <c r="BD7" s="19">
        <f>ROUND(G9*(1+AX11),0)+(ROUND(S9*(1+BB11),0))</f>
        <v>205</v>
      </c>
      <c r="BE7" s="69" t="s">
        <v>736</v>
      </c>
    </row>
    <row r="8" spans="1:58" s="20" customFormat="1" ht="17.100000000000001" customHeight="1" x14ac:dyDescent="0.15">
      <c r="A8" s="7">
        <v>11</v>
      </c>
      <c r="B8" s="8">
        <v>6340</v>
      </c>
      <c r="C8" s="9" t="s">
        <v>925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51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68"/>
      <c r="Z8" s="22"/>
      <c r="AA8" s="23"/>
      <c r="AB8" s="23"/>
      <c r="AC8" s="23"/>
      <c r="AD8" s="43"/>
      <c r="AE8" s="43"/>
      <c r="AF8" s="38"/>
      <c r="AG8" s="38"/>
      <c r="AH8" s="83"/>
      <c r="AI8" s="60" t="s">
        <v>779</v>
      </c>
      <c r="AJ8" s="23"/>
      <c r="AK8" s="23"/>
      <c r="AL8" s="23"/>
      <c r="AM8" s="23"/>
      <c r="AN8" s="23"/>
      <c r="AO8" s="23"/>
      <c r="AP8" s="23"/>
      <c r="AQ8" s="23"/>
      <c r="AR8" s="23"/>
      <c r="AS8" s="25" t="s">
        <v>535</v>
      </c>
      <c r="AT8" s="158">
        <v>1</v>
      </c>
      <c r="AU8" s="159"/>
      <c r="AV8" s="74"/>
      <c r="AW8" s="37"/>
      <c r="AX8" s="37"/>
      <c r="AY8" s="68"/>
      <c r="AZ8" s="74"/>
      <c r="BA8" s="37"/>
      <c r="BB8" s="37"/>
      <c r="BC8" s="68"/>
      <c r="BD8" s="19">
        <f>ROUND(ROUND(G9*AT8,0)*(1+AX11),0)+(ROUND(ROUND(S9*AT8,0)*(1+BB11),0))</f>
        <v>205</v>
      </c>
      <c r="BE8" s="41"/>
    </row>
    <row r="9" spans="1:58" s="20" customFormat="1" ht="17.100000000000001" customHeight="1" x14ac:dyDescent="0.15">
      <c r="A9" s="7">
        <v>11</v>
      </c>
      <c r="B9" s="8">
        <v>6341</v>
      </c>
      <c r="C9" s="9" t="s">
        <v>926</v>
      </c>
      <c r="D9" s="75"/>
      <c r="E9" s="76"/>
      <c r="G9" s="176">
        <v>80</v>
      </c>
      <c r="H9" s="176"/>
      <c r="I9" s="15" t="s">
        <v>731</v>
      </c>
      <c r="J9" s="15"/>
      <c r="K9" s="27"/>
      <c r="L9" s="37"/>
      <c r="M9" s="37"/>
      <c r="N9" s="51"/>
      <c r="S9" s="176">
        <v>70</v>
      </c>
      <c r="T9" s="176"/>
      <c r="U9" s="15" t="s">
        <v>731</v>
      </c>
      <c r="V9" s="15"/>
      <c r="W9" s="27"/>
      <c r="X9" s="37"/>
      <c r="Y9" s="37"/>
      <c r="Z9" s="128" t="s">
        <v>165</v>
      </c>
      <c r="AA9" s="129"/>
      <c r="AB9" s="129"/>
      <c r="AC9" s="129"/>
      <c r="AD9" s="129"/>
      <c r="AE9" s="129"/>
      <c r="AF9" s="15"/>
      <c r="AG9" s="27"/>
      <c r="AH9" s="67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36"/>
      <c r="AT9" s="56"/>
      <c r="AU9" s="57"/>
      <c r="AV9" s="181" t="s">
        <v>1618</v>
      </c>
      <c r="AW9" s="182"/>
      <c r="AX9" s="182"/>
      <c r="AY9" s="183"/>
      <c r="AZ9" s="182" t="s">
        <v>1056</v>
      </c>
      <c r="BA9" s="182"/>
      <c r="BB9" s="182"/>
      <c r="BC9" s="182"/>
      <c r="BD9" s="19">
        <f>ROUND(ROUND(G9*AG10,0)*(1+AX11),0)+(ROUND(ROUND(S9*AG10,0)*(1+BB11),0))</f>
        <v>185</v>
      </c>
      <c r="BE9" s="41"/>
    </row>
    <row r="10" spans="1:58" s="20" customFormat="1" ht="17.100000000000001" customHeight="1" x14ac:dyDescent="0.15">
      <c r="A10" s="7">
        <v>11</v>
      </c>
      <c r="B10" s="8">
        <v>6342</v>
      </c>
      <c r="C10" s="9" t="s">
        <v>769</v>
      </c>
      <c r="D10" s="75"/>
      <c r="E10" s="76"/>
      <c r="F10" s="76"/>
      <c r="M10" s="90"/>
      <c r="N10" s="2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90"/>
      <c r="Z10" s="130" t="s">
        <v>927</v>
      </c>
      <c r="AA10" s="131"/>
      <c r="AB10" s="131"/>
      <c r="AC10" s="131"/>
      <c r="AD10" s="131"/>
      <c r="AE10" s="131"/>
      <c r="AF10" s="25" t="s">
        <v>928</v>
      </c>
      <c r="AG10" s="158">
        <v>0.9</v>
      </c>
      <c r="AH10" s="159"/>
      <c r="AI10" s="60" t="s">
        <v>929</v>
      </c>
      <c r="AJ10" s="23"/>
      <c r="AK10" s="23"/>
      <c r="AL10" s="23"/>
      <c r="AM10" s="23"/>
      <c r="AN10" s="23"/>
      <c r="AO10" s="23"/>
      <c r="AP10" s="23"/>
      <c r="AQ10" s="23"/>
      <c r="AR10" s="23"/>
      <c r="AS10" s="25" t="s">
        <v>928</v>
      </c>
      <c r="AT10" s="158">
        <v>1</v>
      </c>
      <c r="AU10" s="159"/>
      <c r="AV10" s="181"/>
      <c r="AW10" s="182"/>
      <c r="AX10" s="182"/>
      <c r="AY10" s="183"/>
      <c r="AZ10" s="182"/>
      <c r="BA10" s="182"/>
      <c r="BB10" s="182"/>
      <c r="BC10" s="182"/>
      <c r="BD10" s="19">
        <f>ROUND(ROUND(ROUND(G9*AG10,0)*AT10,0)*(1+AX11),0)+(ROUND(ROUND(ROUND(S9*AG10,0)*AT10,0)*(1+BB11),0))</f>
        <v>185</v>
      </c>
      <c r="BE10" s="41"/>
    </row>
    <row r="11" spans="1:58" s="20" customFormat="1" ht="17.100000000000001" customHeight="1" x14ac:dyDescent="0.15">
      <c r="A11" s="7">
        <v>11</v>
      </c>
      <c r="B11" s="8">
        <v>6343</v>
      </c>
      <c r="C11" s="9" t="s">
        <v>930</v>
      </c>
      <c r="D11" s="75"/>
      <c r="E11" s="76"/>
      <c r="F11" s="76"/>
      <c r="G11" s="76"/>
      <c r="H11" s="79"/>
      <c r="I11" s="79"/>
      <c r="J11" s="79"/>
      <c r="K11" s="15"/>
      <c r="L11" s="15"/>
      <c r="M11" s="15"/>
      <c r="N11" s="21"/>
      <c r="O11" s="180" t="s">
        <v>220</v>
      </c>
      <c r="P11" s="177"/>
      <c r="Q11" s="177"/>
      <c r="R11" s="177"/>
      <c r="S11" s="177"/>
      <c r="T11" s="177"/>
      <c r="U11" s="177"/>
      <c r="V11" s="177"/>
      <c r="W11" s="177"/>
      <c r="X11" s="177"/>
      <c r="Y11" s="72"/>
      <c r="Z11" s="17"/>
      <c r="AA11" s="17"/>
      <c r="AB11" s="17"/>
      <c r="AC11" s="17"/>
      <c r="AD11" s="40"/>
      <c r="AE11" s="40"/>
      <c r="AF11" s="17"/>
      <c r="AG11" s="64"/>
      <c r="AH11" s="65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36"/>
      <c r="AT11" s="56"/>
      <c r="AU11" s="57"/>
      <c r="AV11" s="102" t="s">
        <v>300</v>
      </c>
      <c r="AW11" s="71" t="s">
        <v>301</v>
      </c>
      <c r="AX11" s="171">
        <v>0.25</v>
      </c>
      <c r="AY11" s="172"/>
      <c r="AZ11" s="103" t="s">
        <v>186</v>
      </c>
      <c r="BA11" s="71" t="s">
        <v>301</v>
      </c>
      <c r="BB11" s="171">
        <v>0.5</v>
      </c>
      <c r="BC11" s="171"/>
      <c r="BD11" s="19">
        <f>ROUND(G9*(1+AX11),0)+(ROUND(S13*(1+BB11),0))</f>
        <v>318</v>
      </c>
      <c r="BE11" s="41"/>
    </row>
    <row r="12" spans="1:58" s="20" customFormat="1" ht="17.100000000000001" customHeight="1" x14ac:dyDescent="0.15">
      <c r="A12" s="7">
        <v>11</v>
      </c>
      <c r="B12" s="8">
        <v>6344</v>
      </c>
      <c r="C12" s="9" t="s">
        <v>931</v>
      </c>
      <c r="D12" s="76"/>
      <c r="E12" s="76"/>
      <c r="F12" s="76"/>
      <c r="G12" s="76"/>
      <c r="H12" s="79"/>
      <c r="I12" s="79"/>
      <c r="J12" s="79"/>
      <c r="K12" s="15"/>
      <c r="L12" s="15"/>
      <c r="M12" s="15"/>
      <c r="N12" s="21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68"/>
      <c r="Z12" s="22"/>
      <c r="AA12" s="23"/>
      <c r="AB12" s="23"/>
      <c r="AC12" s="23"/>
      <c r="AD12" s="43"/>
      <c r="AE12" s="43"/>
      <c r="AF12" s="38"/>
      <c r="AG12" s="38"/>
      <c r="AH12" s="83"/>
      <c r="AI12" s="60" t="s">
        <v>932</v>
      </c>
      <c r="AJ12" s="23"/>
      <c r="AK12" s="23"/>
      <c r="AL12" s="23"/>
      <c r="AM12" s="23"/>
      <c r="AN12" s="23"/>
      <c r="AO12" s="23"/>
      <c r="AP12" s="23"/>
      <c r="AQ12" s="23"/>
      <c r="AR12" s="23"/>
      <c r="AS12" s="25" t="s">
        <v>301</v>
      </c>
      <c r="AT12" s="158">
        <v>1</v>
      </c>
      <c r="AU12" s="159"/>
      <c r="AV12" s="102"/>
      <c r="AW12" s="103"/>
      <c r="AX12" s="34"/>
      <c r="AY12" s="67" t="s">
        <v>797</v>
      </c>
      <c r="AZ12" s="103"/>
      <c r="BA12" s="103"/>
      <c r="BC12" s="27" t="s">
        <v>797</v>
      </c>
      <c r="BD12" s="19">
        <f>ROUND(ROUND(G9*AT12,0)*(1+AX11),0)+(ROUND(ROUND(S13*AT12,0)*(1+BB11),0))</f>
        <v>318</v>
      </c>
      <c r="BE12" s="41"/>
    </row>
    <row r="13" spans="1:58" s="20" customFormat="1" ht="17.100000000000001" customHeight="1" x14ac:dyDescent="0.15">
      <c r="A13" s="7">
        <v>11</v>
      </c>
      <c r="B13" s="8">
        <v>6345</v>
      </c>
      <c r="C13" s="9" t="s">
        <v>933</v>
      </c>
      <c r="D13" s="76"/>
      <c r="E13" s="76"/>
      <c r="F13" s="76"/>
      <c r="G13" s="76"/>
      <c r="H13" s="79"/>
      <c r="I13" s="79"/>
      <c r="J13" s="79"/>
      <c r="K13" s="15"/>
      <c r="L13" s="15"/>
      <c r="M13" s="15"/>
      <c r="N13" s="21"/>
      <c r="S13" s="176">
        <v>145</v>
      </c>
      <c r="T13" s="176"/>
      <c r="U13" s="15" t="s">
        <v>731</v>
      </c>
      <c r="V13" s="15"/>
      <c r="W13" s="27"/>
      <c r="X13" s="37"/>
      <c r="Y13" s="37"/>
      <c r="Z13" s="128" t="s">
        <v>165</v>
      </c>
      <c r="AA13" s="129"/>
      <c r="AB13" s="129"/>
      <c r="AC13" s="129"/>
      <c r="AD13" s="129"/>
      <c r="AE13" s="129"/>
      <c r="AF13" s="15"/>
      <c r="AG13" s="27"/>
      <c r="AH13" s="67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36"/>
      <c r="AT13" s="56"/>
      <c r="AU13" s="57"/>
      <c r="AV13" s="59"/>
      <c r="AW13" s="54"/>
      <c r="AX13" s="54"/>
      <c r="AY13" s="55"/>
      <c r="AZ13" s="59"/>
      <c r="BA13" s="54"/>
      <c r="BB13" s="54"/>
      <c r="BC13" s="55"/>
      <c r="BD13" s="19">
        <f>ROUND(ROUND(G9*AG14,0)*(1+AX11),0)+(ROUND(ROUND(S13*AG14,0)*(1+BB11),0))</f>
        <v>287</v>
      </c>
      <c r="BE13" s="41"/>
    </row>
    <row r="14" spans="1:58" s="20" customFormat="1" ht="17.100000000000001" customHeight="1" x14ac:dyDescent="0.15">
      <c r="A14" s="7">
        <v>11</v>
      </c>
      <c r="B14" s="8">
        <v>6346</v>
      </c>
      <c r="C14" s="9" t="s">
        <v>770</v>
      </c>
      <c r="D14" s="76"/>
      <c r="E14" s="76"/>
      <c r="F14" s="76"/>
      <c r="G14" s="76"/>
      <c r="H14" s="79"/>
      <c r="I14" s="79"/>
      <c r="J14" s="79"/>
      <c r="K14" s="15"/>
      <c r="L14" s="15"/>
      <c r="M14" s="15"/>
      <c r="N14" s="2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90"/>
      <c r="Z14" s="130" t="s">
        <v>927</v>
      </c>
      <c r="AA14" s="131"/>
      <c r="AB14" s="131"/>
      <c r="AC14" s="131"/>
      <c r="AD14" s="131"/>
      <c r="AE14" s="131"/>
      <c r="AF14" s="25" t="s">
        <v>928</v>
      </c>
      <c r="AG14" s="158">
        <v>0.9</v>
      </c>
      <c r="AH14" s="159"/>
      <c r="AI14" s="60" t="s">
        <v>929</v>
      </c>
      <c r="AJ14" s="23"/>
      <c r="AK14" s="23"/>
      <c r="AL14" s="23"/>
      <c r="AM14" s="23"/>
      <c r="AN14" s="23"/>
      <c r="AO14" s="23"/>
      <c r="AP14" s="23"/>
      <c r="AQ14" s="23"/>
      <c r="AR14" s="23"/>
      <c r="AS14" s="25" t="s">
        <v>928</v>
      </c>
      <c r="AT14" s="158">
        <v>1</v>
      </c>
      <c r="AU14" s="159"/>
      <c r="AV14" s="74"/>
      <c r="AW14" s="37"/>
      <c r="AX14" s="37"/>
      <c r="AY14" s="68"/>
      <c r="AZ14" s="74"/>
      <c r="BA14" s="37"/>
      <c r="BB14" s="37"/>
      <c r="BC14" s="68"/>
      <c r="BD14" s="19">
        <f>ROUND(ROUND(ROUND(G9*AG14,0)*AT14,0)*(1+AX11),0)+(ROUND(ROUND(ROUND(S13*AG14,0)*AT14,0)*(1+BB11),0))</f>
        <v>287</v>
      </c>
      <c r="BE14" s="41"/>
    </row>
    <row r="15" spans="1:58" s="20" customFormat="1" ht="17.100000000000001" customHeight="1" x14ac:dyDescent="0.15">
      <c r="A15" s="7">
        <v>11</v>
      </c>
      <c r="B15" s="8">
        <v>6347</v>
      </c>
      <c r="C15" s="9" t="s">
        <v>934</v>
      </c>
      <c r="D15" s="160" t="s">
        <v>554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6"/>
      <c r="O15" s="180" t="s">
        <v>219</v>
      </c>
      <c r="P15" s="177"/>
      <c r="Q15" s="177"/>
      <c r="R15" s="177"/>
      <c r="S15" s="177"/>
      <c r="T15" s="177"/>
      <c r="U15" s="177"/>
      <c r="V15" s="177"/>
      <c r="W15" s="177"/>
      <c r="X15" s="177"/>
      <c r="Y15" s="72"/>
      <c r="Z15" s="17"/>
      <c r="AA15" s="17"/>
      <c r="AB15" s="17"/>
      <c r="AC15" s="17"/>
      <c r="AD15" s="40"/>
      <c r="AE15" s="40"/>
      <c r="AF15" s="17"/>
      <c r="AG15" s="64"/>
      <c r="AH15" s="65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36"/>
      <c r="AT15" s="56"/>
      <c r="AU15" s="57"/>
      <c r="AV15" s="59"/>
      <c r="AW15" s="54"/>
      <c r="AX15" s="54"/>
      <c r="AY15" s="55"/>
      <c r="AZ15" s="59"/>
      <c r="BA15" s="54"/>
      <c r="BB15" s="54"/>
      <c r="BC15" s="55"/>
      <c r="BD15" s="19">
        <f>ROUND(G17*(1+AX11),0)+(ROUND(S17*(1+BB11),0))</f>
        <v>301</v>
      </c>
      <c r="BE15" s="41"/>
    </row>
    <row r="16" spans="1:58" s="20" customFormat="1" ht="17.100000000000001" customHeight="1" x14ac:dyDescent="0.15">
      <c r="A16" s="7">
        <v>11</v>
      </c>
      <c r="B16" s="8">
        <v>6348</v>
      </c>
      <c r="C16" s="9" t="s">
        <v>935</v>
      </c>
      <c r="D16" s="178"/>
      <c r="E16" s="179"/>
      <c r="F16" s="179"/>
      <c r="G16" s="179"/>
      <c r="H16" s="179"/>
      <c r="I16" s="179"/>
      <c r="J16" s="179"/>
      <c r="K16" s="179"/>
      <c r="L16" s="179"/>
      <c r="M16" s="179"/>
      <c r="N16" s="51"/>
      <c r="O16" s="178"/>
      <c r="P16" s="179"/>
      <c r="Q16" s="179"/>
      <c r="R16" s="179"/>
      <c r="S16" s="179"/>
      <c r="T16" s="179"/>
      <c r="U16" s="179"/>
      <c r="V16" s="179"/>
      <c r="W16" s="179"/>
      <c r="X16" s="179"/>
      <c r="Y16" s="68"/>
      <c r="Z16" s="22"/>
      <c r="AA16" s="23"/>
      <c r="AB16" s="23"/>
      <c r="AC16" s="23"/>
      <c r="AD16" s="43"/>
      <c r="AE16" s="43"/>
      <c r="AF16" s="38"/>
      <c r="AG16" s="38"/>
      <c r="AH16" s="83"/>
      <c r="AI16" s="60" t="s">
        <v>779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5" t="s">
        <v>535</v>
      </c>
      <c r="AT16" s="158">
        <v>1</v>
      </c>
      <c r="AU16" s="159"/>
      <c r="AV16" s="74"/>
      <c r="AW16" s="37"/>
      <c r="AX16" s="37"/>
      <c r="AY16" s="68"/>
      <c r="AZ16" s="74"/>
      <c r="BA16" s="37"/>
      <c r="BB16" s="37"/>
      <c r="BC16" s="68"/>
      <c r="BD16" s="19">
        <f>ROUND(ROUND(G17*AT16,0)*(1+AX11),0)+(ROUND(ROUND(S17*AT16,0)*(1+BB11),0))</f>
        <v>301</v>
      </c>
      <c r="BE16" s="41"/>
    </row>
    <row r="17" spans="1:58" s="20" customFormat="1" ht="17.100000000000001" customHeight="1" x14ac:dyDescent="0.15">
      <c r="A17" s="7">
        <v>11</v>
      </c>
      <c r="B17" s="8">
        <v>6349</v>
      </c>
      <c r="C17" s="9" t="s">
        <v>936</v>
      </c>
      <c r="D17" s="75"/>
      <c r="E17" s="76"/>
      <c r="G17" s="176">
        <v>150</v>
      </c>
      <c r="H17" s="176"/>
      <c r="I17" s="15" t="s">
        <v>731</v>
      </c>
      <c r="J17" s="15"/>
      <c r="K17" s="27"/>
      <c r="L17" s="37"/>
      <c r="M17" s="37"/>
      <c r="N17" s="51"/>
      <c r="S17" s="176">
        <v>75</v>
      </c>
      <c r="T17" s="176"/>
      <c r="U17" s="15" t="s">
        <v>731</v>
      </c>
      <c r="V17" s="15"/>
      <c r="W17" s="27"/>
      <c r="X17" s="37"/>
      <c r="Y17" s="37"/>
      <c r="Z17" s="128" t="s">
        <v>165</v>
      </c>
      <c r="AA17" s="129"/>
      <c r="AB17" s="129"/>
      <c r="AC17" s="129"/>
      <c r="AD17" s="129"/>
      <c r="AE17" s="129"/>
      <c r="AF17" s="15"/>
      <c r="AG17" s="27"/>
      <c r="AH17" s="67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36"/>
      <c r="AT17" s="56"/>
      <c r="AU17" s="57"/>
      <c r="AV17" s="59"/>
      <c r="AW17" s="54"/>
      <c r="AX17" s="54"/>
      <c r="AY17" s="55"/>
      <c r="AZ17" s="59"/>
      <c r="BA17" s="54"/>
      <c r="BB17" s="54"/>
      <c r="BC17" s="55"/>
      <c r="BD17" s="19">
        <f>ROUND(ROUND(G17*AG18,0)*(1+AX11),0)+(ROUND(ROUND(S17*AG18,0)*(1+BB11),0))</f>
        <v>271</v>
      </c>
      <c r="BE17" s="41"/>
    </row>
    <row r="18" spans="1:58" s="20" customFormat="1" ht="17.100000000000001" customHeight="1" x14ac:dyDescent="0.15">
      <c r="A18" s="7">
        <v>11</v>
      </c>
      <c r="B18" s="8">
        <v>6350</v>
      </c>
      <c r="C18" s="9" t="s">
        <v>771</v>
      </c>
      <c r="D18" s="77"/>
      <c r="E18" s="78"/>
      <c r="F18" s="78"/>
      <c r="G18" s="38"/>
      <c r="H18" s="38"/>
      <c r="I18" s="38"/>
      <c r="J18" s="38"/>
      <c r="K18" s="38"/>
      <c r="L18" s="38"/>
      <c r="M18" s="25"/>
      <c r="N18" s="24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91"/>
      <c r="Z18" s="130" t="s">
        <v>927</v>
      </c>
      <c r="AA18" s="131"/>
      <c r="AB18" s="131"/>
      <c r="AC18" s="131"/>
      <c r="AD18" s="131"/>
      <c r="AE18" s="131"/>
      <c r="AF18" s="25" t="s">
        <v>928</v>
      </c>
      <c r="AG18" s="158">
        <v>0.9</v>
      </c>
      <c r="AH18" s="159"/>
      <c r="AI18" s="60" t="s">
        <v>929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5" t="s">
        <v>928</v>
      </c>
      <c r="AT18" s="158">
        <v>1</v>
      </c>
      <c r="AU18" s="159"/>
      <c r="AV18" s="84"/>
      <c r="AW18" s="81"/>
      <c r="AX18" s="81"/>
      <c r="AY18" s="82"/>
      <c r="AZ18" s="84"/>
      <c r="BA18" s="81"/>
      <c r="BB18" s="81"/>
      <c r="BC18" s="82"/>
      <c r="BD18" s="26">
        <f>ROUND(ROUND(ROUND(G17*AG18,0)*AT18,0)*(1+AX11),0)+(ROUND(ROUND(ROUND(S17*AG18,0)*AT18,0)*(1+BB11),0))</f>
        <v>271</v>
      </c>
      <c r="BE18" s="58"/>
    </row>
    <row r="19" spans="1:58" ht="17.100000000000001" customHeight="1" x14ac:dyDescent="0.15">
      <c r="A19" s="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58" ht="17.100000000000001" customHeight="1" x14ac:dyDescent="0.15">
      <c r="A20" s="1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58" ht="17.100000000000001" customHeight="1" x14ac:dyDescent="0.15">
      <c r="A21" s="1"/>
      <c r="B21" s="1" t="s">
        <v>772</v>
      </c>
    </row>
    <row r="22" spans="1:58" s="20" customFormat="1" ht="17.100000000000001" customHeight="1" x14ac:dyDescent="0.15">
      <c r="A22" s="2" t="s">
        <v>1339</v>
      </c>
      <c r="B22" s="30"/>
      <c r="C22" s="12" t="s">
        <v>724</v>
      </c>
      <c r="D22" s="31"/>
      <c r="E22" s="32"/>
      <c r="F22" s="32"/>
      <c r="G22" s="32"/>
      <c r="H22" s="32"/>
      <c r="I22" s="32"/>
      <c r="J22" s="32"/>
      <c r="K22" s="17"/>
      <c r="L22" s="17"/>
      <c r="M22" s="17"/>
      <c r="N22" s="1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17"/>
      <c r="AA22" s="32"/>
      <c r="AB22" s="184" t="s">
        <v>734</v>
      </c>
      <c r="AC22" s="184"/>
      <c r="AD22" s="184"/>
      <c r="AE22" s="184"/>
      <c r="AF22" s="32"/>
      <c r="AG22" s="33"/>
      <c r="AH22" s="33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" t="s">
        <v>725</v>
      </c>
      <c r="BE22" s="3" t="s">
        <v>726</v>
      </c>
      <c r="BF22" s="34"/>
    </row>
    <row r="23" spans="1:58" s="20" customFormat="1" ht="17.100000000000001" customHeight="1" x14ac:dyDescent="0.15">
      <c r="A23" s="4" t="s">
        <v>727</v>
      </c>
      <c r="B23" s="5" t="s">
        <v>728</v>
      </c>
      <c r="C23" s="24"/>
      <c r="D23" s="35"/>
      <c r="E23" s="38"/>
      <c r="F23" s="38"/>
      <c r="G23" s="38"/>
      <c r="H23" s="38"/>
      <c r="I23" s="38"/>
      <c r="J23" s="38"/>
      <c r="K23" s="23"/>
      <c r="L23" s="23"/>
      <c r="M23" s="23"/>
      <c r="N23" s="23"/>
      <c r="O23" s="93"/>
      <c r="P23" s="94"/>
      <c r="Q23" s="94"/>
      <c r="R23" s="94"/>
      <c r="S23" s="94"/>
      <c r="T23" s="95" t="s">
        <v>922</v>
      </c>
      <c r="U23" s="94"/>
      <c r="V23" s="94"/>
      <c r="W23" s="94"/>
      <c r="X23" s="94"/>
      <c r="Y23" s="98"/>
      <c r="Z23" s="23"/>
      <c r="AA23" s="38"/>
      <c r="AB23" s="38"/>
      <c r="AC23" s="38"/>
      <c r="AD23" s="38"/>
      <c r="AE23" s="39"/>
      <c r="AF23" s="38"/>
      <c r="AG23" s="39"/>
      <c r="AH23" s="39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6" t="s">
        <v>729</v>
      </c>
      <c r="BE23" s="6" t="s">
        <v>730</v>
      </c>
      <c r="BF23" s="34"/>
    </row>
    <row r="24" spans="1:58" s="20" customFormat="1" ht="17.100000000000001" customHeight="1" x14ac:dyDescent="0.15">
      <c r="A24" s="7">
        <v>11</v>
      </c>
      <c r="B24" s="8">
        <v>6351</v>
      </c>
      <c r="C24" s="9" t="s">
        <v>937</v>
      </c>
      <c r="D24" s="205" t="s">
        <v>798</v>
      </c>
      <c r="E24" s="160" t="s">
        <v>217</v>
      </c>
      <c r="F24" s="177"/>
      <c r="G24" s="177"/>
      <c r="H24" s="177"/>
      <c r="I24" s="177"/>
      <c r="J24" s="177"/>
      <c r="K24" s="177"/>
      <c r="L24" s="177"/>
      <c r="M24" s="177"/>
      <c r="N24" s="16"/>
      <c r="O24" s="231" t="s">
        <v>799</v>
      </c>
      <c r="P24" s="180" t="s">
        <v>219</v>
      </c>
      <c r="Q24" s="177"/>
      <c r="R24" s="177"/>
      <c r="S24" s="177"/>
      <c r="T24" s="177"/>
      <c r="U24" s="177"/>
      <c r="V24" s="177"/>
      <c r="W24" s="177"/>
      <c r="X24" s="177"/>
      <c r="Y24" s="72"/>
      <c r="Z24" s="17"/>
      <c r="AA24" s="17"/>
      <c r="AB24" s="17"/>
      <c r="AC24" s="17"/>
      <c r="AD24" s="40"/>
      <c r="AE24" s="40"/>
      <c r="AF24" s="17"/>
      <c r="AG24" s="64"/>
      <c r="AH24" s="65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36"/>
      <c r="AT24" s="56"/>
      <c r="AU24" s="57"/>
      <c r="AV24" s="73"/>
      <c r="AW24" s="66"/>
      <c r="AX24" s="66"/>
      <c r="AY24" s="66"/>
      <c r="AZ24" s="66"/>
      <c r="BA24" s="66"/>
      <c r="BB24" s="66"/>
      <c r="BC24" s="72"/>
      <c r="BD24" s="19">
        <f>ROUND(S26*(1+AY30),0)</f>
        <v>105</v>
      </c>
      <c r="BE24" s="69" t="s">
        <v>736</v>
      </c>
    </row>
    <row r="25" spans="1:58" s="20" customFormat="1" ht="17.100000000000001" customHeight="1" x14ac:dyDescent="0.15">
      <c r="A25" s="7">
        <v>11</v>
      </c>
      <c r="B25" s="8">
        <v>6352</v>
      </c>
      <c r="C25" s="9" t="s">
        <v>938</v>
      </c>
      <c r="D25" s="206"/>
      <c r="E25" s="178"/>
      <c r="F25" s="179"/>
      <c r="G25" s="179"/>
      <c r="H25" s="179"/>
      <c r="I25" s="179"/>
      <c r="J25" s="179"/>
      <c r="K25" s="179"/>
      <c r="L25" s="179"/>
      <c r="M25" s="179"/>
      <c r="N25" s="51"/>
      <c r="O25" s="232"/>
      <c r="P25" s="178"/>
      <c r="Q25" s="179"/>
      <c r="R25" s="179"/>
      <c r="S25" s="179"/>
      <c r="T25" s="179"/>
      <c r="U25" s="179"/>
      <c r="V25" s="179"/>
      <c r="W25" s="179"/>
      <c r="X25" s="179"/>
      <c r="Y25" s="68"/>
      <c r="Z25" s="22"/>
      <c r="AA25" s="23"/>
      <c r="AB25" s="23"/>
      <c r="AC25" s="23"/>
      <c r="AD25" s="43"/>
      <c r="AE25" s="43"/>
      <c r="AF25" s="38"/>
      <c r="AG25" s="38"/>
      <c r="AH25" s="83"/>
      <c r="AI25" s="60" t="s">
        <v>779</v>
      </c>
      <c r="AJ25" s="23"/>
      <c r="AK25" s="23"/>
      <c r="AL25" s="23"/>
      <c r="AM25" s="23"/>
      <c r="AN25" s="23"/>
      <c r="AO25" s="23"/>
      <c r="AP25" s="23"/>
      <c r="AQ25" s="23"/>
      <c r="AR25" s="23"/>
      <c r="AS25" s="25" t="s">
        <v>535</v>
      </c>
      <c r="AT25" s="158">
        <v>1</v>
      </c>
      <c r="AU25" s="159"/>
      <c r="AV25" s="74"/>
      <c r="AW25" s="37"/>
      <c r="AX25" s="37"/>
      <c r="AY25" s="37"/>
      <c r="AZ25" s="37"/>
      <c r="BA25" s="37"/>
      <c r="BB25" s="37"/>
      <c r="BC25" s="68"/>
      <c r="BD25" s="19">
        <f>ROUND(ROUND(S26*AT25,0)*(1+AY30),0)</f>
        <v>105</v>
      </c>
      <c r="BE25" s="41"/>
    </row>
    <row r="26" spans="1:58" s="20" customFormat="1" ht="17.100000000000001" customHeight="1" x14ac:dyDescent="0.15">
      <c r="A26" s="7">
        <v>11</v>
      </c>
      <c r="B26" s="8">
        <v>6353</v>
      </c>
      <c r="C26" s="9" t="s">
        <v>939</v>
      </c>
      <c r="D26" s="206"/>
      <c r="E26" s="76"/>
      <c r="G26" s="88"/>
      <c r="H26" s="88"/>
      <c r="I26" s="15"/>
      <c r="J26" s="15"/>
      <c r="K26" s="27"/>
      <c r="L26" s="37"/>
      <c r="M26" s="37"/>
      <c r="N26" s="51"/>
      <c r="O26" s="232"/>
      <c r="S26" s="176">
        <v>70</v>
      </c>
      <c r="T26" s="176"/>
      <c r="U26" s="15" t="s">
        <v>731</v>
      </c>
      <c r="V26" s="15"/>
      <c r="W26" s="27"/>
      <c r="X26" s="37"/>
      <c r="Y26" s="37"/>
      <c r="Z26" s="128" t="s">
        <v>165</v>
      </c>
      <c r="AA26" s="129"/>
      <c r="AB26" s="129"/>
      <c r="AC26" s="129"/>
      <c r="AD26" s="129"/>
      <c r="AE26" s="129"/>
      <c r="AF26" s="15"/>
      <c r="AG26" s="27"/>
      <c r="AH26" s="6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36"/>
      <c r="AT26" s="56"/>
      <c r="AU26" s="57"/>
      <c r="AV26" s="59"/>
      <c r="AW26" s="54"/>
      <c r="AX26" s="54"/>
      <c r="AY26" s="54"/>
      <c r="AZ26" s="54"/>
      <c r="BA26" s="54"/>
      <c r="BB26" s="54"/>
      <c r="BC26" s="55"/>
      <c r="BD26" s="19">
        <f>ROUND(ROUND(S26*AG27,0)*(1+AY30),0)</f>
        <v>95</v>
      </c>
      <c r="BE26" s="41"/>
    </row>
    <row r="27" spans="1:58" s="20" customFormat="1" ht="17.100000000000001" customHeight="1" x14ac:dyDescent="0.15">
      <c r="A27" s="7">
        <v>11</v>
      </c>
      <c r="B27" s="8">
        <v>6354</v>
      </c>
      <c r="C27" s="9" t="s">
        <v>774</v>
      </c>
      <c r="D27" s="206"/>
      <c r="E27" s="76"/>
      <c r="F27" s="76"/>
      <c r="N27" s="21"/>
      <c r="O27" s="232"/>
      <c r="P27" s="81"/>
      <c r="Q27" s="81"/>
      <c r="R27" s="81"/>
      <c r="S27" s="81"/>
      <c r="T27" s="81"/>
      <c r="U27" s="81"/>
      <c r="V27" s="81"/>
      <c r="W27" s="81"/>
      <c r="X27" s="81"/>
      <c r="Y27" s="90"/>
      <c r="Z27" s="130" t="s">
        <v>940</v>
      </c>
      <c r="AA27" s="131"/>
      <c r="AB27" s="131"/>
      <c r="AC27" s="131"/>
      <c r="AD27" s="131"/>
      <c r="AE27" s="131"/>
      <c r="AF27" s="25" t="s">
        <v>775</v>
      </c>
      <c r="AG27" s="158">
        <v>0.9</v>
      </c>
      <c r="AH27" s="159"/>
      <c r="AI27" s="60" t="s">
        <v>776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5" t="s">
        <v>775</v>
      </c>
      <c r="AT27" s="158">
        <v>1</v>
      </c>
      <c r="AU27" s="159"/>
      <c r="AV27" s="74"/>
      <c r="AW27" s="37"/>
      <c r="AX27" s="37"/>
      <c r="AY27" s="37"/>
      <c r="AZ27" s="37"/>
      <c r="BA27" s="37"/>
      <c r="BB27" s="37"/>
      <c r="BC27" s="68"/>
      <c r="BD27" s="19">
        <f>ROUND(ROUND(ROUND(S26*AG27,0)*AT27,0)*(1+AY30),0)</f>
        <v>95</v>
      </c>
      <c r="BE27" s="41"/>
    </row>
    <row r="28" spans="1:58" s="20" customFormat="1" ht="17.100000000000001" customHeight="1" x14ac:dyDescent="0.15">
      <c r="A28" s="7">
        <v>11</v>
      </c>
      <c r="B28" s="8">
        <v>6355</v>
      </c>
      <c r="C28" s="9" t="s">
        <v>941</v>
      </c>
      <c r="D28" s="206"/>
      <c r="E28" s="76"/>
      <c r="F28" s="76"/>
      <c r="G28" s="76"/>
      <c r="H28" s="79"/>
      <c r="I28" s="79"/>
      <c r="J28" s="79"/>
      <c r="K28" s="15"/>
      <c r="L28" s="15"/>
      <c r="M28" s="15"/>
      <c r="N28" s="21"/>
      <c r="O28" s="232"/>
      <c r="P28" s="180" t="s">
        <v>220</v>
      </c>
      <c r="Q28" s="177"/>
      <c r="R28" s="177"/>
      <c r="S28" s="177"/>
      <c r="T28" s="177"/>
      <c r="U28" s="177"/>
      <c r="V28" s="177"/>
      <c r="W28" s="177"/>
      <c r="X28" s="177"/>
      <c r="Y28" s="72"/>
      <c r="Z28" s="17"/>
      <c r="AA28" s="17"/>
      <c r="AB28" s="17"/>
      <c r="AC28" s="17"/>
      <c r="AD28" s="40"/>
      <c r="AE28" s="40"/>
      <c r="AF28" s="17"/>
      <c r="AG28" s="64"/>
      <c r="AH28" s="65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36"/>
      <c r="AT28" s="56"/>
      <c r="AU28" s="57"/>
      <c r="AV28" s="59"/>
      <c r="AW28" s="182" t="s">
        <v>1056</v>
      </c>
      <c r="AX28" s="182"/>
      <c r="AY28" s="182"/>
      <c r="AZ28" s="182"/>
      <c r="BA28" s="54"/>
      <c r="BB28" s="54"/>
      <c r="BC28" s="55"/>
      <c r="BD28" s="19">
        <f>ROUND(S30*(1+AY30),0)</f>
        <v>218</v>
      </c>
      <c r="BE28" s="41"/>
    </row>
    <row r="29" spans="1:58" s="20" customFormat="1" ht="17.100000000000001" customHeight="1" x14ac:dyDescent="0.15">
      <c r="A29" s="7">
        <v>11</v>
      </c>
      <c r="B29" s="8">
        <v>6356</v>
      </c>
      <c r="C29" s="9" t="s">
        <v>942</v>
      </c>
      <c r="D29" s="206"/>
      <c r="E29" s="76"/>
      <c r="F29" s="76"/>
      <c r="G29" s="76"/>
      <c r="H29" s="79"/>
      <c r="I29" s="79"/>
      <c r="J29" s="79"/>
      <c r="K29" s="15"/>
      <c r="L29" s="15"/>
      <c r="M29" s="15"/>
      <c r="N29" s="21"/>
      <c r="O29" s="232"/>
      <c r="P29" s="178"/>
      <c r="Q29" s="179"/>
      <c r="R29" s="179"/>
      <c r="S29" s="179"/>
      <c r="T29" s="179"/>
      <c r="U29" s="179"/>
      <c r="V29" s="179"/>
      <c r="W29" s="179"/>
      <c r="X29" s="179"/>
      <c r="Y29" s="68"/>
      <c r="Z29" s="22"/>
      <c r="AA29" s="23"/>
      <c r="AB29" s="23"/>
      <c r="AC29" s="23"/>
      <c r="AD29" s="43"/>
      <c r="AE29" s="43"/>
      <c r="AF29" s="38"/>
      <c r="AG29" s="38"/>
      <c r="AH29" s="83"/>
      <c r="AI29" s="60" t="s">
        <v>644</v>
      </c>
      <c r="AJ29" s="23"/>
      <c r="AK29" s="23"/>
      <c r="AL29" s="23"/>
      <c r="AM29" s="23"/>
      <c r="AN29" s="23"/>
      <c r="AO29" s="23"/>
      <c r="AP29" s="23"/>
      <c r="AQ29" s="23"/>
      <c r="AR29" s="23"/>
      <c r="AS29" s="25" t="s">
        <v>534</v>
      </c>
      <c r="AT29" s="158">
        <v>1</v>
      </c>
      <c r="AU29" s="159"/>
      <c r="AV29" s="74"/>
      <c r="AW29" s="182"/>
      <c r="AX29" s="182"/>
      <c r="AY29" s="182"/>
      <c r="AZ29" s="182"/>
      <c r="BA29" s="37"/>
      <c r="BB29" s="37"/>
      <c r="BC29" s="68"/>
      <c r="BD29" s="19">
        <f>ROUND(ROUND(S30*AT29,0)*(1+AY30),0)</f>
        <v>218</v>
      </c>
      <c r="BE29" s="41"/>
    </row>
    <row r="30" spans="1:58" s="20" customFormat="1" ht="17.100000000000001" customHeight="1" x14ac:dyDescent="0.15">
      <c r="A30" s="7">
        <v>11</v>
      </c>
      <c r="B30" s="8">
        <v>6357</v>
      </c>
      <c r="C30" s="9" t="s">
        <v>943</v>
      </c>
      <c r="D30" s="206"/>
      <c r="E30" s="76"/>
      <c r="F30" s="76"/>
      <c r="G30" s="76"/>
      <c r="H30" s="79"/>
      <c r="I30" s="79"/>
      <c r="J30" s="79"/>
      <c r="K30" s="15"/>
      <c r="L30" s="15"/>
      <c r="M30" s="15"/>
      <c r="N30" s="21"/>
      <c r="O30" s="232"/>
      <c r="S30" s="176">
        <v>145</v>
      </c>
      <c r="T30" s="176"/>
      <c r="U30" s="15" t="s">
        <v>731</v>
      </c>
      <c r="V30" s="15"/>
      <c r="W30" s="27"/>
      <c r="X30" s="37"/>
      <c r="Y30" s="37"/>
      <c r="Z30" s="128" t="s">
        <v>165</v>
      </c>
      <c r="AA30" s="129"/>
      <c r="AB30" s="129"/>
      <c r="AC30" s="129"/>
      <c r="AD30" s="129"/>
      <c r="AE30" s="129"/>
      <c r="AF30" s="15"/>
      <c r="AG30" s="27"/>
      <c r="AH30" s="67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36"/>
      <c r="AT30" s="56"/>
      <c r="AU30" s="57"/>
      <c r="AV30" s="59"/>
      <c r="AW30" s="103" t="s">
        <v>291</v>
      </c>
      <c r="AX30" s="71" t="s">
        <v>292</v>
      </c>
      <c r="AY30" s="171">
        <v>0.5</v>
      </c>
      <c r="AZ30" s="171"/>
      <c r="BA30" s="54"/>
      <c r="BB30" s="54"/>
      <c r="BC30" s="55"/>
      <c r="BD30" s="19">
        <f>ROUND(ROUND(S30*AG31,0)*(1+AY30),0)</f>
        <v>197</v>
      </c>
      <c r="BE30" s="41"/>
    </row>
    <row r="31" spans="1:58" s="20" customFormat="1" ht="17.100000000000001" customHeight="1" x14ac:dyDescent="0.15">
      <c r="A31" s="7">
        <v>11</v>
      </c>
      <c r="B31" s="8">
        <v>6358</v>
      </c>
      <c r="C31" s="9" t="s">
        <v>778</v>
      </c>
      <c r="D31" s="206"/>
      <c r="E31" s="76"/>
      <c r="F31" s="76"/>
      <c r="G31" s="76"/>
      <c r="H31" s="79"/>
      <c r="I31" s="79"/>
      <c r="J31" s="79"/>
      <c r="K31" s="15"/>
      <c r="L31" s="15"/>
      <c r="M31" s="15"/>
      <c r="N31" s="21"/>
      <c r="O31" s="232"/>
      <c r="P31" s="81"/>
      <c r="Q31" s="81"/>
      <c r="R31" s="81"/>
      <c r="S31" s="81"/>
      <c r="T31" s="81"/>
      <c r="U31" s="81"/>
      <c r="V31" s="81"/>
      <c r="W31" s="81"/>
      <c r="X31" s="81"/>
      <c r="Y31" s="90"/>
      <c r="Z31" s="130" t="s">
        <v>940</v>
      </c>
      <c r="AA31" s="131"/>
      <c r="AB31" s="131"/>
      <c r="AC31" s="131"/>
      <c r="AD31" s="131"/>
      <c r="AE31" s="131"/>
      <c r="AF31" s="25" t="s">
        <v>775</v>
      </c>
      <c r="AG31" s="158">
        <v>0.9</v>
      </c>
      <c r="AH31" s="159"/>
      <c r="AI31" s="60" t="s">
        <v>776</v>
      </c>
      <c r="AJ31" s="23"/>
      <c r="AK31" s="23"/>
      <c r="AL31" s="23"/>
      <c r="AM31" s="23"/>
      <c r="AN31" s="23"/>
      <c r="AO31" s="23"/>
      <c r="AP31" s="23"/>
      <c r="AQ31" s="23"/>
      <c r="AR31" s="23"/>
      <c r="AS31" s="25" t="s">
        <v>775</v>
      </c>
      <c r="AT31" s="158">
        <v>1</v>
      </c>
      <c r="AU31" s="159"/>
      <c r="AV31" s="74"/>
      <c r="AW31" s="103"/>
      <c r="AX31" s="103"/>
      <c r="AY31" s="34"/>
      <c r="AZ31" s="27" t="s">
        <v>797</v>
      </c>
      <c r="BA31" s="37"/>
      <c r="BB31" s="37"/>
      <c r="BC31" s="68"/>
      <c r="BD31" s="19">
        <f>ROUND(ROUND(ROUND(S30*AG31,0)*AT31,0)*(1+AY30),0)</f>
        <v>197</v>
      </c>
      <c r="BE31" s="41"/>
    </row>
    <row r="32" spans="1:58" s="20" customFormat="1" ht="17.100000000000001" customHeight="1" x14ac:dyDescent="0.15">
      <c r="A32" s="7">
        <v>11</v>
      </c>
      <c r="B32" s="8">
        <v>6359</v>
      </c>
      <c r="C32" s="9" t="s">
        <v>944</v>
      </c>
      <c r="D32" s="206"/>
      <c r="E32" s="160" t="s">
        <v>302</v>
      </c>
      <c r="F32" s="161"/>
      <c r="G32" s="161"/>
      <c r="H32" s="161"/>
      <c r="I32" s="161"/>
      <c r="J32" s="161"/>
      <c r="K32" s="161"/>
      <c r="L32" s="161"/>
      <c r="M32" s="161"/>
      <c r="N32" s="16"/>
      <c r="O32" s="232"/>
      <c r="P32" s="180" t="s">
        <v>219</v>
      </c>
      <c r="Q32" s="177"/>
      <c r="R32" s="177"/>
      <c r="S32" s="177"/>
      <c r="T32" s="177"/>
      <c r="U32" s="177"/>
      <c r="V32" s="177"/>
      <c r="W32" s="177"/>
      <c r="X32" s="177"/>
      <c r="Y32" s="72"/>
      <c r="Z32" s="17"/>
      <c r="AA32" s="17"/>
      <c r="AB32" s="17"/>
      <c r="AC32" s="17"/>
      <c r="AD32" s="40"/>
      <c r="AE32" s="40"/>
      <c r="AF32" s="17"/>
      <c r="AG32" s="64"/>
      <c r="AH32" s="65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36"/>
      <c r="AT32" s="56"/>
      <c r="AU32" s="57"/>
      <c r="AV32" s="59"/>
      <c r="AW32" s="54"/>
      <c r="AX32" s="54"/>
      <c r="AY32" s="54"/>
      <c r="AZ32" s="54"/>
      <c r="BA32" s="54"/>
      <c r="BB32" s="54"/>
      <c r="BC32" s="55"/>
      <c r="BD32" s="19">
        <f>ROUND(S34*(1+AY30),0)</f>
        <v>113</v>
      </c>
      <c r="BE32" s="41"/>
    </row>
    <row r="33" spans="1:57" s="20" customFormat="1" ht="17.100000000000001" customHeight="1" x14ac:dyDescent="0.15">
      <c r="A33" s="7">
        <v>11</v>
      </c>
      <c r="B33" s="8">
        <v>6360</v>
      </c>
      <c r="C33" s="9" t="s">
        <v>945</v>
      </c>
      <c r="D33" s="206"/>
      <c r="E33" s="162"/>
      <c r="F33" s="163"/>
      <c r="G33" s="163"/>
      <c r="H33" s="163"/>
      <c r="I33" s="163"/>
      <c r="J33" s="163"/>
      <c r="K33" s="163"/>
      <c r="L33" s="163"/>
      <c r="M33" s="163"/>
      <c r="N33" s="51"/>
      <c r="O33" s="232"/>
      <c r="P33" s="178"/>
      <c r="Q33" s="179"/>
      <c r="R33" s="179"/>
      <c r="S33" s="179"/>
      <c r="T33" s="179"/>
      <c r="U33" s="179"/>
      <c r="V33" s="179"/>
      <c r="W33" s="179"/>
      <c r="X33" s="179"/>
      <c r="Y33" s="68"/>
      <c r="Z33" s="22"/>
      <c r="AA33" s="23"/>
      <c r="AB33" s="23"/>
      <c r="AC33" s="23"/>
      <c r="AD33" s="43"/>
      <c r="AE33" s="43"/>
      <c r="AF33" s="38"/>
      <c r="AG33" s="38"/>
      <c r="AH33" s="83"/>
      <c r="AI33" s="60" t="s">
        <v>779</v>
      </c>
      <c r="AJ33" s="23"/>
      <c r="AK33" s="23"/>
      <c r="AL33" s="23"/>
      <c r="AM33" s="23"/>
      <c r="AN33" s="23"/>
      <c r="AO33" s="23"/>
      <c r="AP33" s="23"/>
      <c r="AQ33" s="23"/>
      <c r="AR33" s="23"/>
      <c r="AS33" s="25" t="s">
        <v>535</v>
      </c>
      <c r="AT33" s="158">
        <v>1</v>
      </c>
      <c r="AU33" s="159"/>
      <c r="AV33" s="74"/>
      <c r="AW33" s="37"/>
      <c r="AX33" s="37"/>
      <c r="AY33" s="37"/>
      <c r="AZ33" s="37"/>
      <c r="BA33" s="37"/>
      <c r="BB33" s="37"/>
      <c r="BC33" s="68"/>
      <c r="BD33" s="19">
        <f>ROUND(ROUND(S34*AT33,0)*(1+AY30),0)</f>
        <v>113</v>
      </c>
      <c r="BE33" s="41"/>
    </row>
    <row r="34" spans="1:57" s="20" customFormat="1" ht="17.100000000000001" customHeight="1" x14ac:dyDescent="0.15">
      <c r="A34" s="7">
        <v>11</v>
      </c>
      <c r="B34" s="8">
        <v>6361</v>
      </c>
      <c r="C34" s="9" t="s">
        <v>946</v>
      </c>
      <c r="D34" s="206"/>
      <c r="E34" s="76"/>
      <c r="G34" s="88"/>
      <c r="H34" s="88"/>
      <c r="I34" s="15"/>
      <c r="J34" s="15"/>
      <c r="K34" s="27"/>
      <c r="L34" s="37"/>
      <c r="M34" s="37"/>
      <c r="N34" s="51"/>
      <c r="O34" s="232"/>
      <c r="S34" s="176">
        <v>75</v>
      </c>
      <c r="T34" s="176"/>
      <c r="U34" s="15" t="s">
        <v>731</v>
      </c>
      <c r="V34" s="15"/>
      <c r="W34" s="27"/>
      <c r="X34" s="37"/>
      <c r="Y34" s="37"/>
      <c r="Z34" s="128" t="s">
        <v>165</v>
      </c>
      <c r="AA34" s="129"/>
      <c r="AB34" s="129"/>
      <c r="AC34" s="129"/>
      <c r="AD34" s="129"/>
      <c r="AE34" s="129"/>
      <c r="AF34" s="15"/>
      <c r="AG34" s="27"/>
      <c r="AH34" s="67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36"/>
      <c r="AT34" s="56"/>
      <c r="AU34" s="57"/>
      <c r="AV34" s="59"/>
      <c r="AW34" s="54"/>
      <c r="AX34" s="54"/>
      <c r="AY34" s="54"/>
      <c r="AZ34" s="54"/>
      <c r="BA34" s="54"/>
      <c r="BB34" s="54"/>
      <c r="BC34" s="55"/>
      <c r="BD34" s="19">
        <f>ROUND(ROUND(S34*AG35,0)*(1+AY30),0)</f>
        <v>102</v>
      </c>
      <c r="BE34" s="41"/>
    </row>
    <row r="35" spans="1:57" s="20" customFormat="1" ht="17.100000000000001" customHeight="1" x14ac:dyDescent="0.15">
      <c r="A35" s="7">
        <v>11</v>
      </c>
      <c r="B35" s="8">
        <v>6362</v>
      </c>
      <c r="C35" s="9" t="s">
        <v>780</v>
      </c>
      <c r="D35" s="207"/>
      <c r="E35" s="78"/>
      <c r="F35" s="78"/>
      <c r="G35" s="38"/>
      <c r="H35" s="38"/>
      <c r="I35" s="38"/>
      <c r="J35" s="38"/>
      <c r="K35" s="38"/>
      <c r="L35" s="38"/>
      <c r="M35" s="38"/>
      <c r="N35" s="24"/>
      <c r="O35" s="233"/>
      <c r="P35" s="81"/>
      <c r="Q35" s="81"/>
      <c r="R35" s="81"/>
      <c r="S35" s="81"/>
      <c r="T35" s="81"/>
      <c r="U35" s="81"/>
      <c r="V35" s="81"/>
      <c r="W35" s="81"/>
      <c r="X35" s="81"/>
      <c r="Y35" s="91"/>
      <c r="Z35" s="130" t="s">
        <v>940</v>
      </c>
      <c r="AA35" s="131"/>
      <c r="AB35" s="131"/>
      <c r="AC35" s="131"/>
      <c r="AD35" s="131"/>
      <c r="AE35" s="131"/>
      <c r="AF35" s="25" t="s">
        <v>775</v>
      </c>
      <c r="AG35" s="158">
        <v>0.9</v>
      </c>
      <c r="AH35" s="159"/>
      <c r="AI35" s="60" t="s">
        <v>776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5" t="s">
        <v>775</v>
      </c>
      <c r="AT35" s="158">
        <v>1</v>
      </c>
      <c r="AU35" s="159"/>
      <c r="AV35" s="84"/>
      <c r="AW35" s="81"/>
      <c r="AX35" s="81"/>
      <c r="AY35" s="81"/>
      <c r="AZ35" s="81"/>
      <c r="BA35" s="81"/>
      <c r="BB35" s="81"/>
      <c r="BC35" s="82"/>
      <c r="BD35" s="26">
        <f>ROUND(ROUND(ROUND(S34*AG35,0)*AT35,0)*(1+AY30),0)</f>
        <v>102</v>
      </c>
      <c r="BE35" s="58"/>
    </row>
    <row r="36" spans="1:57" ht="17.100000000000001" customHeight="1" x14ac:dyDescent="0.15">
      <c r="A36" s="1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57" ht="17.100000000000001" customHeight="1" x14ac:dyDescent="0.15">
      <c r="A37" s="1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57" s="20" customFormat="1" ht="17.100000000000001" customHeight="1" x14ac:dyDescent="0.15">
      <c r="A38" s="28"/>
      <c r="B38" s="28"/>
      <c r="C38" s="15"/>
      <c r="D38" s="15"/>
      <c r="E38" s="15"/>
      <c r="F38" s="15"/>
      <c r="G38" s="15"/>
      <c r="H38" s="15"/>
      <c r="I38" s="15"/>
      <c r="J38" s="44"/>
      <c r="K38" s="15"/>
      <c r="L38" s="15"/>
      <c r="M38" s="15"/>
      <c r="N38" s="1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15"/>
      <c r="AA38" s="15"/>
      <c r="AB38" s="15"/>
      <c r="AC38" s="15"/>
      <c r="AD38" s="15"/>
      <c r="AE38" s="27"/>
      <c r="AF38" s="15"/>
      <c r="AG38" s="37"/>
      <c r="AH38" s="42"/>
      <c r="AI38" s="15"/>
      <c r="AJ38" s="15"/>
      <c r="AK38" s="15"/>
      <c r="AL38" s="37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6"/>
      <c r="BE38" s="34"/>
    </row>
    <row r="39" spans="1:57" s="20" customFormat="1" ht="17.100000000000001" customHeight="1" x14ac:dyDescent="0.15">
      <c r="A39" s="28"/>
      <c r="B39" s="2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15"/>
      <c r="AA39" s="15"/>
      <c r="AB39" s="15"/>
      <c r="AC39" s="15"/>
      <c r="AD39" s="15"/>
      <c r="AE39" s="27"/>
      <c r="AF39" s="15"/>
      <c r="AG39" s="27"/>
      <c r="AH39" s="42"/>
      <c r="AI39" s="15"/>
      <c r="AJ39" s="15"/>
      <c r="AK39" s="15"/>
      <c r="AL39" s="37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6"/>
      <c r="BE39" s="34"/>
    </row>
    <row r="40" spans="1:57" s="20" customFormat="1" ht="17.100000000000001" customHeight="1" x14ac:dyDescent="0.15">
      <c r="A40" s="28"/>
      <c r="B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15"/>
      <c r="AA40" s="15"/>
      <c r="AB40" s="15"/>
      <c r="AC40" s="15"/>
      <c r="AD40" s="15"/>
      <c r="AE40" s="27"/>
      <c r="AF40" s="15"/>
      <c r="AG40" s="27"/>
      <c r="AH40" s="42"/>
      <c r="AI40" s="15"/>
      <c r="AJ40" s="15"/>
      <c r="AK40" s="15"/>
      <c r="AL40" s="14"/>
      <c r="AM40" s="14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46"/>
      <c r="BE40" s="34"/>
    </row>
    <row r="41" spans="1:57" s="20" customFormat="1" ht="17.100000000000001" customHeight="1" x14ac:dyDescent="0.15">
      <c r="A41" s="28"/>
      <c r="B41" s="2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15"/>
      <c r="AA41" s="15"/>
      <c r="AB41" s="15"/>
      <c r="AC41" s="15"/>
      <c r="AD41" s="47"/>
      <c r="AE41" s="48"/>
      <c r="AF41" s="34"/>
      <c r="AG41" s="48"/>
      <c r="AH41" s="42"/>
      <c r="AI41" s="15"/>
      <c r="AJ41" s="15"/>
      <c r="AK41" s="15"/>
      <c r="AL41" s="37"/>
      <c r="AM41" s="42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6"/>
      <c r="BE41" s="34"/>
    </row>
    <row r="42" spans="1:57" s="20" customFormat="1" ht="17.100000000000001" customHeight="1" x14ac:dyDescent="0.15">
      <c r="A42" s="28"/>
      <c r="B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5"/>
      <c r="AA42" s="15"/>
      <c r="AB42" s="15"/>
      <c r="AC42" s="15"/>
      <c r="AD42" s="27"/>
      <c r="AE42" s="49"/>
      <c r="AF42" s="15"/>
      <c r="AG42" s="27"/>
      <c r="AH42" s="42"/>
      <c r="AI42" s="15"/>
      <c r="AJ42" s="15"/>
      <c r="AK42" s="15"/>
      <c r="AL42" s="37"/>
      <c r="AM42" s="42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6"/>
      <c r="BE42" s="34"/>
    </row>
    <row r="43" spans="1:57" s="20" customFormat="1" ht="17.100000000000001" customHeight="1" x14ac:dyDescent="0.15">
      <c r="A43" s="28"/>
      <c r="B43" s="28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15"/>
      <c r="AA43" s="15"/>
      <c r="AB43" s="15"/>
      <c r="AC43" s="15"/>
      <c r="AD43" s="15"/>
      <c r="AE43" s="27"/>
      <c r="AF43" s="15"/>
      <c r="AG43" s="27"/>
      <c r="AH43" s="42"/>
      <c r="AI43" s="15"/>
      <c r="AJ43" s="15"/>
      <c r="AK43" s="15"/>
      <c r="AL43" s="14"/>
      <c r="AM43" s="14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46"/>
      <c r="BE43" s="34"/>
    </row>
    <row r="44" spans="1:57" s="20" customFormat="1" ht="17.100000000000001" customHeight="1" x14ac:dyDescent="0.15">
      <c r="A44" s="28"/>
      <c r="B44" s="28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15"/>
      <c r="AA44" s="15"/>
      <c r="AB44" s="15"/>
      <c r="AC44" s="15"/>
      <c r="AD44" s="15"/>
      <c r="AE44" s="27"/>
      <c r="AF44" s="15"/>
      <c r="AG44" s="37"/>
      <c r="AH44" s="42"/>
      <c r="AI44" s="15"/>
      <c r="AJ44" s="15"/>
      <c r="AK44" s="15"/>
      <c r="AL44" s="37"/>
      <c r="AM44" s="42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6"/>
      <c r="BE44" s="34"/>
    </row>
    <row r="45" spans="1:57" ht="17.100000000000001" customHeight="1" x14ac:dyDescent="0.15"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6" spans="1:57" ht="17.100000000000001" customHeight="1" x14ac:dyDescent="0.15"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57" ht="17.100000000000001" customHeight="1" x14ac:dyDescent="0.15"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57" ht="17.100000000000001" customHeight="1" x14ac:dyDescent="0.15"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5:25" ht="17.100000000000001" customHeight="1" x14ac:dyDescent="0.15"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5:25" ht="17.100000000000001" customHeight="1" x14ac:dyDescent="0.15"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5:25" ht="17.100000000000001" customHeight="1" x14ac:dyDescent="0.15"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5:25" ht="17.100000000000001" customHeight="1" x14ac:dyDescent="0.15"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</sheetData>
  <sheetProtection password="CB5D" sheet="1" objects="1" scenarios="1"/>
  <mergeCells count="46">
    <mergeCell ref="AB5:AE5"/>
    <mergeCell ref="AB22:AE22"/>
    <mergeCell ref="D7:M8"/>
    <mergeCell ref="D15:M16"/>
    <mergeCell ref="G9:H9"/>
    <mergeCell ref="S9:T9"/>
    <mergeCell ref="S13:T13"/>
    <mergeCell ref="G17:H17"/>
    <mergeCell ref="S17:T17"/>
    <mergeCell ref="O7:X8"/>
    <mergeCell ref="D24:D35"/>
    <mergeCell ref="O24:O35"/>
    <mergeCell ref="E32:M33"/>
    <mergeCell ref="S34:T34"/>
    <mergeCell ref="S30:T30"/>
    <mergeCell ref="P28:X29"/>
    <mergeCell ref="P32:X33"/>
    <mergeCell ref="E24:M25"/>
    <mergeCell ref="AT25:AU25"/>
    <mergeCell ref="AT27:AU27"/>
    <mergeCell ref="AG27:AH27"/>
    <mergeCell ref="O11:X12"/>
    <mergeCell ref="O15:X16"/>
    <mergeCell ref="P24:X25"/>
    <mergeCell ref="AT16:AU16"/>
    <mergeCell ref="AG18:AH18"/>
    <mergeCell ref="AT18:AU18"/>
    <mergeCell ref="AW28:AZ29"/>
    <mergeCell ref="AT29:AU29"/>
    <mergeCell ref="S26:T26"/>
    <mergeCell ref="AG14:AH14"/>
    <mergeCell ref="AT14:AU14"/>
    <mergeCell ref="AT10:AU10"/>
    <mergeCell ref="AG10:AH10"/>
    <mergeCell ref="AY30:AZ30"/>
    <mergeCell ref="AG35:AH35"/>
    <mergeCell ref="AT35:AU35"/>
    <mergeCell ref="AT31:AU31"/>
    <mergeCell ref="AT33:AU33"/>
    <mergeCell ref="AG31:AH31"/>
    <mergeCell ref="AV9:AY10"/>
    <mergeCell ref="AX11:AY11"/>
    <mergeCell ref="AZ9:BC10"/>
    <mergeCell ref="BB11:BC11"/>
    <mergeCell ref="AT12:AU12"/>
    <mergeCell ref="AT8:AU8"/>
  </mergeCells>
  <phoneticPr fontId="2"/>
  <printOptions horizontalCentered="1"/>
  <pageMargins left="0.78740157480314965" right="0.39370078740157483" top="0.39370078740157483" bottom="0.39370078740157483" header="0.51181102362204722" footer="0.31496062992125984"/>
  <pageSetup paperSize="9" scale="48" firstPageNumber="16" orientation="portrait" r:id="rId1"/>
  <headerFooter alignWithMargins="0">
    <oddHeader>&amp;R&amp;9居宅介護</oddHeader>
    <oddFooter>&amp;C&amp;14&amp;P</oddFooter>
  </headerFooter>
  <rowBreaks count="1" manualBreakCount="1">
    <brk id="37" max="4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topLeftCell="A25" zoomScale="75" zoomScaleNormal="75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4" width="2.375" style="11" customWidth="1"/>
    <col min="15" max="25" width="2.375" style="10" customWidth="1"/>
    <col min="26" max="26" width="2.375" style="11" customWidth="1"/>
    <col min="27" max="30" width="2.375" style="10" customWidth="1"/>
    <col min="31" max="31" width="2.375" style="29" customWidth="1"/>
    <col min="32" max="32" width="2.375" style="10" customWidth="1"/>
    <col min="33" max="34" width="2.375" style="29" customWidth="1"/>
    <col min="35" max="51" width="2.375" style="10" customWidth="1"/>
    <col min="52" max="53" width="8.625" style="10" customWidth="1"/>
    <col min="54" max="54" width="2.75" style="10" customWidth="1"/>
    <col min="55" max="16384" width="9" style="10"/>
  </cols>
  <sheetData>
    <row r="1" spans="1:54" ht="17.100000000000001" customHeight="1" x14ac:dyDescent="0.15">
      <c r="A1" s="1"/>
    </row>
    <row r="2" spans="1:54" ht="17.100000000000001" customHeight="1" x14ac:dyDescent="0.15">
      <c r="A2" s="1"/>
    </row>
    <row r="3" spans="1:54" ht="17.100000000000001" customHeight="1" x14ac:dyDescent="0.15">
      <c r="A3" s="1"/>
    </row>
    <row r="4" spans="1:54" ht="17.100000000000001" customHeight="1" x14ac:dyDescent="0.15">
      <c r="A4" s="1"/>
      <c r="B4" s="1" t="s">
        <v>781</v>
      </c>
    </row>
    <row r="5" spans="1:54" s="20" customFormat="1" ht="17.100000000000001" customHeight="1" x14ac:dyDescent="0.15">
      <c r="A5" s="2" t="s">
        <v>1411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84" t="s">
        <v>734</v>
      </c>
      <c r="AA5" s="184"/>
      <c r="AB5" s="184"/>
      <c r="AC5" s="184"/>
      <c r="AD5" s="13"/>
      <c r="AE5" s="33"/>
      <c r="AF5" s="32"/>
      <c r="AG5" s="33"/>
      <c r="AH5" s="33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" t="s">
        <v>725</v>
      </c>
      <c r="BA5" s="3" t="s">
        <v>726</v>
      </c>
      <c r="BB5" s="34"/>
    </row>
    <row r="6" spans="1:54" s="20" customFormat="1" ht="17.100000000000001" customHeight="1" x14ac:dyDescent="0.15">
      <c r="A6" s="4" t="s">
        <v>727</v>
      </c>
      <c r="B6" s="5" t="s">
        <v>728</v>
      </c>
      <c r="C6" s="24"/>
      <c r="D6" s="93"/>
      <c r="E6" s="94"/>
      <c r="F6" s="200" t="s">
        <v>947</v>
      </c>
      <c r="G6" s="200"/>
      <c r="H6" s="94"/>
      <c r="I6" s="98"/>
      <c r="J6" s="94"/>
      <c r="K6" s="96"/>
      <c r="L6" s="200" t="s">
        <v>948</v>
      </c>
      <c r="M6" s="200"/>
      <c r="N6" s="96"/>
      <c r="O6" s="98"/>
      <c r="P6" s="38"/>
      <c r="Q6" s="38"/>
      <c r="R6" s="38"/>
      <c r="S6" s="38"/>
      <c r="T6" s="38"/>
      <c r="U6" s="38"/>
      <c r="V6" s="38"/>
      <c r="W6" s="38"/>
      <c r="X6" s="38"/>
      <c r="Y6" s="38"/>
      <c r="Z6" s="23"/>
      <c r="AA6" s="38"/>
      <c r="AB6" s="38"/>
      <c r="AC6" s="38"/>
      <c r="AD6" s="38"/>
      <c r="AE6" s="39"/>
      <c r="AF6" s="38"/>
      <c r="AG6" s="39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6" t="s">
        <v>729</v>
      </c>
      <c r="BA6" s="6" t="s">
        <v>730</v>
      </c>
      <c r="BB6" s="34"/>
    </row>
    <row r="7" spans="1:54" s="20" customFormat="1" ht="17.100000000000001" customHeight="1" x14ac:dyDescent="0.15">
      <c r="A7" s="7">
        <v>11</v>
      </c>
      <c r="B7" s="8">
        <v>6363</v>
      </c>
      <c r="C7" s="9" t="s">
        <v>782</v>
      </c>
      <c r="D7" s="160" t="s">
        <v>217</v>
      </c>
      <c r="E7" s="177"/>
      <c r="F7" s="177"/>
      <c r="G7" s="177"/>
      <c r="H7" s="177"/>
      <c r="I7" s="198"/>
      <c r="J7" s="164" t="s">
        <v>298</v>
      </c>
      <c r="K7" s="201"/>
      <c r="L7" s="201"/>
      <c r="M7" s="201"/>
      <c r="N7" s="201"/>
      <c r="O7" s="201"/>
      <c r="P7" s="180" t="s">
        <v>218</v>
      </c>
      <c r="Q7" s="177"/>
      <c r="R7" s="177"/>
      <c r="S7" s="177"/>
      <c r="T7" s="177"/>
      <c r="U7" s="198"/>
      <c r="V7" s="17"/>
      <c r="W7" s="17"/>
      <c r="X7" s="17"/>
      <c r="Y7" s="17"/>
      <c r="Z7" s="40"/>
      <c r="AA7" s="40"/>
      <c r="AB7" s="17"/>
      <c r="AC7" s="64"/>
      <c r="AD7" s="65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36"/>
      <c r="AP7" s="56"/>
      <c r="AQ7" s="57"/>
      <c r="AR7" s="192" t="s">
        <v>1056</v>
      </c>
      <c r="AS7" s="193"/>
      <c r="AT7" s="193"/>
      <c r="AU7" s="194"/>
      <c r="AV7" s="187" t="s">
        <v>1617</v>
      </c>
      <c r="AW7" s="188"/>
      <c r="AX7" s="188"/>
      <c r="AY7" s="189"/>
      <c r="AZ7" s="19">
        <f>ROUND(E9*(1+AT9),0)+(ROUND(K9*(1+AX9),0))+(ROUND(R9,0))</f>
        <v>283</v>
      </c>
      <c r="BA7" s="41" t="s">
        <v>663</v>
      </c>
    </row>
    <row r="8" spans="1:54" s="20" customFormat="1" ht="17.100000000000001" customHeight="1" x14ac:dyDescent="0.15">
      <c r="A8" s="7">
        <v>11</v>
      </c>
      <c r="B8" s="8">
        <v>6364</v>
      </c>
      <c r="C8" s="9" t="s">
        <v>783</v>
      </c>
      <c r="D8" s="178"/>
      <c r="E8" s="179"/>
      <c r="F8" s="179"/>
      <c r="G8" s="179"/>
      <c r="H8" s="179"/>
      <c r="I8" s="199"/>
      <c r="J8" s="202"/>
      <c r="K8" s="203"/>
      <c r="L8" s="203"/>
      <c r="M8" s="203"/>
      <c r="N8" s="203"/>
      <c r="O8" s="203"/>
      <c r="P8" s="178"/>
      <c r="Q8" s="179"/>
      <c r="R8" s="179"/>
      <c r="S8" s="179"/>
      <c r="T8" s="179"/>
      <c r="U8" s="199"/>
      <c r="V8" s="22"/>
      <c r="W8" s="23"/>
      <c r="X8" s="23"/>
      <c r="Y8" s="23"/>
      <c r="Z8" s="43"/>
      <c r="AA8" s="43"/>
      <c r="AB8" s="38"/>
      <c r="AC8" s="38"/>
      <c r="AD8" s="83"/>
      <c r="AE8" s="60" t="s">
        <v>184</v>
      </c>
      <c r="AF8" s="23"/>
      <c r="AG8" s="23"/>
      <c r="AH8" s="23"/>
      <c r="AI8" s="23"/>
      <c r="AJ8" s="23"/>
      <c r="AK8" s="23"/>
      <c r="AL8" s="23"/>
      <c r="AM8" s="23"/>
      <c r="AN8" s="23"/>
      <c r="AO8" s="25" t="s">
        <v>723</v>
      </c>
      <c r="AP8" s="158">
        <v>1</v>
      </c>
      <c r="AQ8" s="159"/>
      <c r="AR8" s="195"/>
      <c r="AS8" s="196"/>
      <c r="AT8" s="196"/>
      <c r="AU8" s="197"/>
      <c r="AV8" s="181"/>
      <c r="AW8" s="182"/>
      <c r="AX8" s="182"/>
      <c r="AY8" s="183"/>
      <c r="AZ8" s="19">
        <f>ROUND(ROUND(E9*AP8,0)*(1+AT9),0)+(ROUND(ROUND(K9*AP8,0)*(1+AX9),0))+(ROUND(R9*AP8,0))</f>
        <v>283</v>
      </c>
      <c r="BA8" s="41"/>
    </row>
    <row r="9" spans="1:54" s="20" customFormat="1" ht="17.100000000000001" customHeight="1" x14ac:dyDescent="0.15">
      <c r="A9" s="7">
        <v>11</v>
      </c>
      <c r="B9" s="8">
        <v>6365</v>
      </c>
      <c r="C9" s="9" t="s">
        <v>784</v>
      </c>
      <c r="D9" s="75"/>
      <c r="E9" s="176">
        <v>80</v>
      </c>
      <c r="F9" s="176"/>
      <c r="G9" s="15" t="s">
        <v>731</v>
      </c>
      <c r="I9" s="51"/>
      <c r="J9" s="27"/>
      <c r="K9" s="176">
        <v>70</v>
      </c>
      <c r="L9" s="176"/>
      <c r="M9" s="15" t="s">
        <v>731</v>
      </c>
      <c r="P9" s="53"/>
      <c r="R9" s="176">
        <v>75</v>
      </c>
      <c r="S9" s="176"/>
      <c r="T9" s="15" t="s">
        <v>731</v>
      </c>
      <c r="V9" s="128" t="s">
        <v>165</v>
      </c>
      <c r="W9" s="129"/>
      <c r="X9" s="129"/>
      <c r="Y9" s="129"/>
      <c r="Z9" s="129"/>
      <c r="AA9" s="129"/>
      <c r="AB9" s="15"/>
      <c r="AC9" s="27"/>
      <c r="AD9" s="67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36"/>
      <c r="AP9" s="56"/>
      <c r="AQ9" s="57"/>
      <c r="AR9" s="53" t="s">
        <v>291</v>
      </c>
      <c r="AS9" s="27" t="s">
        <v>292</v>
      </c>
      <c r="AT9" s="185">
        <v>0.5</v>
      </c>
      <c r="AU9" s="186"/>
      <c r="AV9" s="59" t="s">
        <v>293</v>
      </c>
      <c r="AW9" s="27" t="s">
        <v>292</v>
      </c>
      <c r="AX9" s="185">
        <v>0.25</v>
      </c>
      <c r="AY9" s="186"/>
      <c r="AZ9" s="19">
        <f>ROUND(ROUND(E9*AC10,0)*(1+AT9),0)+(ROUND(ROUND(K9*AC10,0)*(1+AX9),0))+(ROUND(R9*AC10,0))</f>
        <v>255</v>
      </c>
      <c r="BA9" s="41"/>
    </row>
    <row r="10" spans="1:54" s="20" customFormat="1" ht="17.100000000000001" customHeight="1" x14ac:dyDescent="0.15">
      <c r="A10" s="7">
        <v>11</v>
      </c>
      <c r="B10" s="8">
        <v>6366</v>
      </c>
      <c r="C10" s="9" t="s">
        <v>785</v>
      </c>
      <c r="D10" s="77"/>
      <c r="E10" s="78"/>
      <c r="F10" s="78"/>
      <c r="G10" s="38"/>
      <c r="H10" s="38"/>
      <c r="I10" s="83"/>
      <c r="J10" s="38"/>
      <c r="K10" s="38"/>
      <c r="L10" s="38"/>
      <c r="M10" s="23"/>
      <c r="N10" s="81"/>
      <c r="O10" s="83"/>
      <c r="P10" s="84"/>
      <c r="Q10" s="81"/>
      <c r="R10" s="81"/>
      <c r="S10" s="81"/>
      <c r="T10" s="81"/>
      <c r="U10" s="82"/>
      <c r="V10" s="130" t="s">
        <v>185</v>
      </c>
      <c r="W10" s="131"/>
      <c r="X10" s="131"/>
      <c r="Y10" s="131"/>
      <c r="Z10" s="131"/>
      <c r="AA10" s="131"/>
      <c r="AB10" s="25" t="s">
        <v>723</v>
      </c>
      <c r="AC10" s="190">
        <v>0.9</v>
      </c>
      <c r="AD10" s="191"/>
      <c r="AE10" s="60" t="s">
        <v>184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5" t="s">
        <v>723</v>
      </c>
      <c r="AP10" s="158">
        <v>1</v>
      </c>
      <c r="AQ10" s="159"/>
      <c r="AR10" s="35"/>
      <c r="AS10" s="38"/>
      <c r="AT10" s="38"/>
      <c r="AU10" s="91" t="s">
        <v>797</v>
      </c>
      <c r="AV10" s="84"/>
      <c r="AW10" s="81"/>
      <c r="AX10" s="81"/>
      <c r="AY10" s="91" t="s">
        <v>797</v>
      </c>
      <c r="AZ10" s="26">
        <f>ROUND(ROUND(ROUND(E9*AC10,0)*AP10,0)*(1+AT9),0)+(ROUND(ROUND(ROUND(K9*AC10,0)*AP10,0)*(1+AX9),0))+(ROUND(ROUND(R9*AC10,0)*AP10,0))</f>
        <v>255</v>
      </c>
      <c r="BA10" s="58"/>
    </row>
    <row r="11" spans="1:54" s="20" customFormat="1" ht="17.100000000000001" customHeight="1" x14ac:dyDescent="0.15">
      <c r="A11" s="28"/>
      <c r="B11" s="28"/>
      <c r="C11" s="15"/>
      <c r="D11" s="76"/>
      <c r="E11" s="76"/>
      <c r="F11" s="76"/>
      <c r="G11" s="34"/>
      <c r="H11" s="34"/>
      <c r="I11" s="34"/>
      <c r="J11" s="34"/>
      <c r="K11" s="34"/>
      <c r="L11" s="34"/>
      <c r="M11" s="15"/>
      <c r="N11" s="37"/>
      <c r="O11" s="34"/>
      <c r="P11" s="37"/>
      <c r="Q11" s="37"/>
      <c r="R11" s="37"/>
      <c r="S11" s="37"/>
      <c r="T11" s="37"/>
      <c r="U11" s="37"/>
      <c r="V11" s="135"/>
      <c r="W11" s="135"/>
      <c r="X11" s="135"/>
      <c r="Y11" s="135"/>
      <c r="Z11" s="135"/>
      <c r="AA11" s="135"/>
      <c r="AB11" s="27"/>
      <c r="AC11" s="111"/>
      <c r="AD11" s="111"/>
      <c r="AE11" s="136"/>
      <c r="AF11" s="15"/>
      <c r="AG11" s="15"/>
      <c r="AH11" s="15"/>
      <c r="AI11" s="15"/>
      <c r="AJ11" s="15"/>
      <c r="AK11" s="15"/>
      <c r="AL11" s="15"/>
      <c r="AM11" s="15"/>
      <c r="AN11" s="15"/>
      <c r="AO11" s="27"/>
      <c r="AP11" s="37"/>
      <c r="AQ11" s="37"/>
      <c r="AR11" s="34"/>
      <c r="AS11" s="34"/>
      <c r="AT11" s="34"/>
      <c r="AU11" s="27"/>
      <c r="AV11" s="37"/>
      <c r="AW11" s="37"/>
      <c r="AX11" s="37"/>
      <c r="AY11" s="27"/>
      <c r="AZ11" s="46"/>
      <c r="BA11" s="71"/>
    </row>
    <row r="12" spans="1:54" s="20" customFormat="1" ht="17.100000000000001" customHeight="1" x14ac:dyDescent="0.15">
      <c r="A12" s="28"/>
      <c r="B12" s="28"/>
      <c r="C12" s="15"/>
      <c r="D12" s="76"/>
      <c r="E12" s="76"/>
      <c r="F12" s="76"/>
      <c r="G12" s="34"/>
      <c r="H12" s="34"/>
      <c r="I12" s="34"/>
      <c r="J12" s="34"/>
      <c r="K12" s="34"/>
      <c r="L12" s="34"/>
      <c r="M12" s="15"/>
      <c r="N12" s="37"/>
      <c r="O12" s="34"/>
      <c r="P12" s="37"/>
      <c r="Q12" s="37"/>
      <c r="R12" s="37"/>
      <c r="S12" s="37"/>
      <c r="T12" s="37"/>
      <c r="U12" s="37"/>
      <c r="V12" s="135"/>
      <c r="W12" s="135"/>
      <c r="X12" s="135"/>
      <c r="Y12" s="135"/>
      <c r="Z12" s="135"/>
      <c r="AA12" s="135"/>
      <c r="AB12" s="27"/>
      <c r="AC12" s="111"/>
      <c r="AD12" s="111"/>
      <c r="AE12" s="136"/>
      <c r="AF12" s="15"/>
      <c r="AG12" s="15"/>
      <c r="AH12" s="15"/>
      <c r="AI12" s="15"/>
      <c r="AJ12" s="15"/>
      <c r="AK12" s="15"/>
      <c r="AL12" s="15"/>
      <c r="AM12" s="15"/>
      <c r="AN12" s="15"/>
      <c r="AO12" s="27"/>
      <c r="AP12" s="37"/>
      <c r="AQ12" s="37"/>
      <c r="AR12" s="34"/>
      <c r="AS12" s="34"/>
      <c r="AT12" s="34"/>
      <c r="AU12" s="27"/>
      <c r="AV12" s="37"/>
      <c r="AW12" s="37"/>
      <c r="AX12" s="37"/>
      <c r="AY12" s="27"/>
      <c r="AZ12" s="46"/>
      <c r="BA12" s="71"/>
    </row>
    <row r="13" spans="1:54" ht="17.100000000000001" customHeight="1" x14ac:dyDescent="0.15">
      <c r="A13" s="1"/>
      <c r="B13" s="1" t="s">
        <v>862</v>
      </c>
    </row>
    <row r="14" spans="1:54" s="20" customFormat="1" ht="17.100000000000001" customHeight="1" x14ac:dyDescent="0.15">
      <c r="A14" s="2" t="s">
        <v>1411</v>
      </c>
      <c r="B14" s="30"/>
      <c r="C14" s="12" t="s">
        <v>724</v>
      </c>
      <c r="D14" s="31"/>
      <c r="E14" s="32"/>
      <c r="F14" s="32"/>
      <c r="G14" s="32"/>
      <c r="H14" s="32"/>
      <c r="I14" s="32"/>
      <c r="J14" s="32"/>
      <c r="K14" s="17"/>
      <c r="L14" s="17"/>
      <c r="M14" s="17"/>
      <c r="N14" s="1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84" t="s">
        <v>734</v>
      </c>
      <c r="AA14" s="184"/>
      <c r="AB14" s="184"/>
      <c r="AC14" s="184"/>
      <c r="AD14" s="13"/>
      <c r="AE14" s="33"/>
      <c r="AF14" s="32"/>
      <c r="AG14" s="33"/>
      <c r="AH14" s="33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" t="s">
        <v>725</v>
      </c>
      <c r="BA14" s="3" t="s">
        <v>726</v>
      </c>
      <c r="BB14" s="34"/>
    </row>
    <row r="15" spans="1:54" s="20" customFormat="1" ht="17.100000000000001" customHeight="1" x14ac:dyDescent="0.15">
      <c r="A15" s="4" t="s">
        <v>727</v>
      </c>
      <c r="B15" s="5" t="s">
        <v>728</v>
      </c>
      <c r="C15" s="24"/>
      <c r="D15" s="93"/>
      <c r="E15" s="94"/>
      <c r="F15" s="94"/>
      <c r="G15" s="94"/>
      <c r="H15" s="94"/>
      <c r="I15" s="95" t="s">
        <v>947</v>
      </c>
      <c r="J15" s="94"/>
      <c r="K15" s="96"/>
      <c r="L15" s="96"/>
      <c r="M15" s="96"/>
      <c r="N15" s="97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3"/>
      <c r="AA15" s="38"/>
      <c r="AB15" s="38"/>
      <c r="AC15" s="38"/>
      <c r="AD15" s="38"/>
      <c r="AE15" s="39"/>
      <c r="AF15" s="38"/>
      <c r="AG15" s="39"/>
      <c r="AH15" s="39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6" t="s">
        <v>729</v>
      </c>
      <c r="BA15" s="6" t="s">
        <v>730</v>
      </c>
      <c r="BB15" s="34"/>
    </row>
    <row r="16" spans="1:54" s="20" customFormat="1" ht="17.100000000000001" customHeight="1" x14ac:dyDescent="0.15">
      <c r="A16" s="7">
        <v>11</v>
      </c>
      <c r="B16" s="8">
        <v>6367</v>
      </c>
      <c r="C16" s="9" t="s">
        <v>863</v>
      </c>
      <c r="D16" s="160" t="s">
        <v>217</v>
      </c>
      <c r="E16" s="177"/>
      <c r="F16" s="177"/>
      <c r="G16" s="177"/>
      <c r="H16" s="177"/>
      <c r="I16" s="177"/>
      <c r="J16" s="177"/>
      <c r="K16" s="177"/>
      <c r="L16" s="177"/>
      <c r="M16" s="177"/>
      <c r="N16" s="16"/>
      <c r="O16" s="180" t="s">
        <v>207</v>
      </c>
      <c r="P16" s="177"/>
      <c r="Q16" s="177"/>
      <c r="R16" s="177"/>
      <c r="S16" s="177"/>
      <c r="T16" s="177"/>
      <c r="U16" s="177"/>
      <c r="V16" s="177"/>
      <c r="W16" s="177"/>
      <c r="X16" s="177"/>
      <c r="Y16" s="72"/>
      <c r="Z16" s="17"/>
      <c r="AA16" s="17"/>
      <c r="AB16" s="17"/>
      <c r="AC16" s="17"/>
      <c r="AD16" s="40"/>
      <c r="AE16" s="40"/>
      <c r="AF16" s="17"/>
      <c r="AG16" s="64"/>
      <c r="AH16" s="65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36"/>
      <c r="AT16" s="56"/>
      <c r="AU16" s="57"/>
      <c r="AV16" s="181" t="s">
        <v>1056</v>
      </c>
      <c r="AW16" s="182"/>
      <c r="AX16" s="182"/>
      <c r="AY16" s="183"/>
      <c r="AZ16" s="19">
        <f>ROUND(ROUND(G18*(1+AX18),0)+V18,0)</f>
        <v>190</v>
      </c>
      <c r="BA16" s="69" t="s">
        <v>97</v>
      </c>
    </row>
    <row r="17" spans="1:54" s="20" customFormat="1" ht="17.100000000000001" customHeight="1" x14ac:dyDescent="0.15">
      <c r="A17" s="7">
        <v>11</v>
      </c>
      <c r="B17" s="8">
        <v>6368</v>
      </c>
      <c r="C17" s="9" t="s">
        <v>864</v>
      </c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51"/>
      <c r="O17" s="178"/>
      <c r="P17" s="179"/>
      <c r="Q17" s="179"/>
      <c r="R17" s="179"/>
      <c r="S17" s="179"/>
      <c r="T17" s="179"/>
      <c r="U17" s="179"/>
      <c r="V17" s="179"/>
      <c r="W17" s="179"/>
      <c r="X17" s="179"/>
      <c r="Y17" s="68"/>
      <c r="Z17" s="22"/>
      <c r="AA17" s="23"/>
      <c r="AB17" s="23"/>
      <c r="AC17" s="23"/>
      <c r="AD17" s="43"/>
      <c r="AE17" s="43"/>
      <c r="AF17" s="38"/>
      <c r="AG17" s="38"/>
      <c r="AH17" s="83"/>
      <c r="AI17" s="60" t="s">
        <v>1271</v>
      </c>
      <c r="AJ17" s="23"/>
      <c r="AK17" s="23"/>
      <c r="AL17" s="23"/>
      <c r="AM17" s="23"/>
      <c r="AN17" s="23"/>
      <c r="AO17" s="23"/>
      <c r="AP17" s="23"/>
      <c r="AQ17" s="23"/>
      <c r="AR17" s="23"/>
      <c r="AS17" s="25" t="s">
        <v>733</v>
      </c>
      <c r="AT17" s="158">
        <v>1</v>
      </c>
      <c r="AU17" s="159"/>
      <c r="AV17" s="181"/>
      <c r="AW17" s="182"/>
      <c r="AX17" s="182"/>
      <c r="AY17" s="183"/>
      <c r="AZ17" s="19">
        <f>ROUND(ROUND(G18*AT17,0)*(1+AX18),0)+(ROUND(V18*AT17,0))</f>
        <v>190</v>
      </c>
      <c r="BA17" s="41"/>
    </row>
    <row r="18" spans="1:54" s="20" customFormat="1" ht="17.100000000000001" customHeight="1" x14ac:dyDescent="0.15">
      <c r="A18" s="7">
        <v>11</v>
      </c>
      <c r="B18" s="8">
        <v>6369</v>
      </c>
      <c r="C18" s="9" t="s">
        <v>857</v>
      </c>
      <c r="D18" s="75"/>
      <c r="E18" s="76"/>
      <c r="G18" s="176">
        <v>80</v>
      </c>
      <c r="H18" s="176"/>
      <c r="I18" s="15" t="s">
        <v>731</v>
      </c>
      <c r="J18" s="15"/>
      <c r="K18" s="27"/>
      <c r="N18" s="51"/>
      <c r="V18" s="176">
        <v>70</v>
      </c>
      <c r="W18" s="176"/>
      <c r="X18" s="15" t="s">
        <v>731</v>
      </c>
      <c r="Y18" s="15"/>
      <c r="Z18" s="119" t="s">
        <v>165</v>
      </c>
      <c r="AA18" s="120"/>
      <c r="AB18" s="120"/>
      <c r="AC18" s="120"/>
      <c r="AD18" s="120"/>
      <c r="AE18" s="120"/>
      <c r="AF18" s="15"/>
      <c r="AG18" s="27"/>
      <c r="AH18" s="67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36"/>
      <c r="AT18" s="56"/>
      <c r="AU18" s="57"/>
      <c r="AV18" s="102" t="s">
        <v>291</v>
      </c>
      <c r="AW18" s="71" t="s">
        <v>292</v>
      </c>
      <c r="AX18" s="171">
        <v>0.5</v>
      </c>
      <c r="AY18" s="171"/>
      <c r="AZ18" s="19">
        <f>ROUND(ROUND(G18*AG19,0)*(1+AX18),0)+(ROUND(V18*AG19,0))</f>
        <v>171</v>
      </c>
      <c r="BA18" s="41"/>
    </row>
    <row r="19" spans="1:54" s="20" customFormat="1" ht="16.5" customHeight="1" x14ac:dyDescent="0.15">
      <c r="A19" s="7">
        <v>11</v>
      </c>
      <c r="B19" s="8">
        <v>6370</v>
      </c>
      <c r="C19" s="9" t="s">
        <v>858</v>
      </c>
      <c r="D19" s="75"/>
      <c r="E19" s="76"/>
      <c r="F19" s="76"/>
      <c r="M19" s="90"/>
      <c r="N19" s="2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2"/>
      <c r="Z19" s="121" t="s">
        <v>739</v>
      </c>
      <c r="AA19" s="122"/>
      <c r="AB19" s="122"/>
      <c r="AC19" s="122"/>
      <c r="AD19" s="122"/>
      <c r="AE19" s="122"/>
      <c r="AF19" s="25" t="s">
        <v>733</v>
      </c>
      <c r="AG19" s="158">
        <v>0.9</v>
      </c>
      <c r="AH19" s="159"/>
      <c r="AI19" s="60" t="s">
        <v>1271</v>
      </c>
      <c r="AJ19" s="23"/>
      <c r="AK19" s="23"/>
      <c r="AL19" s="23"/>
      <c r="AM19" s="23"/>
      <c r="AN19" s="23"/>
      <c r="AO19" s="23"/>
      <c r="AP19" s="23"/>
      <c r="AQ19" s="23"/>
      <c r="AR19" s="23"/>
      <c r="AS19" s="25" t="s">
        <v>733</v>
      </c>
      <c r="AT19" s="158">
        <v>1</v>
      </c>
      <c r="AU19" s="159"/>
      <c r="AV19" s="102"/>
      <c r="AW19" s="103"/>
      <c r="AX19" s="103"/>
      <c r="AY19" s="90" t="s">
        <v>797</v>
      </c>
      <c r="AZ19" s="19">
        <f>ROUND(ROUND(ROUND(G18*AG19,0)*AT19,0)*(1+AX18),0)+(ROUND(ROUND(V18*AG19,0)*AT19,0))</f>
        <v>171</v>
      </c>
      <c r="BA19" s="41"/>
    </row>
    <row r="20" spans="1:54" s="20" customFormat="1" ht="17.100000000000001" customHeight="1" x14ac:dyDescent="0.15">
      <c r="A20" s="7">
        <v>11</v>
      </c>
      <c r="B20" s="8">
        <v>6371</v>
      </c>
      <c r="C20" s="9" t="s">
        <v>859</v>
      </c>
      <c r="D20" s="75"/>
      <c r="E20" s="76"/>
      <c r="F20" s="76"/>
      <c r="G20" s="76"/>
      <c r="H20" s="79"/>
      <c r="I20" s="79"/>
      <c r="J20" s="79"/>
      <c r="K20" s="15"/>
      <c r="L20" s="15"/>
      <c r="M20" s="15"/>
      <c r="N20" s="21"/>
      <c r="O20" s="180" t="s">
        <v>208</v>
      </c>
      <c r="P20" s="177"/>
      <c r="Q20" s="177"/>
      <c r="R20" s="177"/>
      <c r="S20" s="177"/>
      <c r="T20" s="177"/>
      <c r="U20" s="177"/>
      <c r="V20" s="177"/>
      <c r="W20" s="177"/>
      <c r="X20" s="177"/>
      <c r="Y20" s="72"/>
      <c r="Z20" s="17"/>
      <c r="AA20" s="17"/>
      <c r="AB20" s="17"/>
      <c r="AC20" s="17"/>
      <c r="AD20" s="40"/>
      <c r="AE20" s="40"/>
      <c r="AF20" s="17"/>
      <c r="AG20" s="64"/>
      <c r="AH20" s="65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36"/>
      <c r="AT20" s="56"/>
      <c r="AU20" s="57"/>
      <c r="AV20" s="102"/>
      <c r="AW20" s="103"/>
      <c r="AX20" s="103"/>
      <c r="AY20" s="104"/>
      <c r="AZ20" s="19">
        <f>ROUND(ROUND(G18*(1+AX18),0)+V22,0)</f>
        <v>265</v>
      </c>
      <c r="BA20" s="41"/>
    </row>
    <row r="21" spans="1:54" s="20" customFormat="1" ht="17.100000000000001" customHeight="1" x14ac:dyDescent="0.15">
      <c r="A21" s="7">
        <v>11</v>
      </c>
      <c r="B21" s="8">
        <v>6372</v>
      </c>
      <c r="C21" s="9" t="s">
        <v>860</v>
      </c>
      <c r="D21" s="76"/>
      <c r="E21" s="76"/>
      <c r="F21" s="76"/>
      <c r="G21" s="76"/>
      <c r="H21" s="79"/>
      <c r="I21" s="79"/>
      <c r="J21" s="79"/>
      <c r="K21" s="15"/>
      <c r="L21" s="15"/>
      <c r="M21" s="15"/>
      <c r="N21" s="21"/>
      <c r="O21" s="178"/>
      <c r="P21" s="179"/>
      <c r="Q21" s="179"/>
      <c r="R21" s="179"/>
      <c r="S21" s="179"/>
      <c r="T21" s="179"/>
      <c r="U21" s="179"/>
      <c r="V21" s="179"/>
      <c r="W21" s="179"/>
      <c r="X21" s="179"/>
      <c r="Y21" s="68"/>
      <c r="Z21" s="22"/>
      <c r="AA21" s="23"/>
      <c r="AB21" s="23"/>
      <c r="AC21" s="23"/>
      <c r="AD21" s="43"/>
      <c r="AE21" s="43"/>
      <c r="AF21" s="38"/>
      <c r="AG21" s="38"/>
      <c r="AH21" s="83"/>
      <c r="AI21" s="60" t="s">
        <v>737</v>
      </c>
      <c r="AJ21" s="23"/>
      <c r="AK21" s="23"/>
      <c r="AL21" s="23"/>
      <c r="AM21" s="23"/>
      <c r="AN21" s="23"/>
      <c r="AO21" s="23"/>
      <c r="AP21" s="23"/>
      <c r="AQ21" s="23"/>
      <c r="AR21" s="23"/>
      <c r="AS21" s="25" t="s">
        <v>738</v>
      </c>
      <c r="AT21" s="158">
        <v>1</v>
      </c>
      <c r="AU21" s="159"/>
      <c r="AV21" s="102"/>
      <c r="AW21" s="103"/>
      <c r="AX21" s="103"/>
      <c r="AY21" s="104"/>
      <c r="AZ21" s="19">
        <f>ROUND(ROUND(G18*AT21,0)*(1+AX18),0)+(ROUND(V22*AT21,0))</f>
        <v>265</v>
      </c>
      <c r="BA21" s="41"/>
    </row>
    <row r="22" spans="1:54" s="20" customFormat="1" ht="17.100000000000001" customHeight="1" x14ac:dyDescent="0.15">
      <c r="A22" s="7">
        <v>11</v>
      </c>
      <c r="B22" s="8">
        <v>6373</v>
      </c>
      <c r="C22" s="9" t="s">
        <v>861</v>
      </c>
      <c r="D22" s="76"/>
      <c r="E22" s="76"/>
      <c r="F22" s="76"/>
      <c r="G22" s="76"/>
      <c r="H22" s="79"/>
      <c r="I22" s="79"/>
      <c r="J22" s="79"/>
      <c r="K22" s="15"/>
      <c r="L22" s="15"/>
      <c r="M22" s="15"/>
      <c r="N22" s="21"/>
      <c r="V22" s="176">
        <v>145</v>
      </c>
      <c r="W22" s="176"/>
      <c r="X22" s="15" t="s">
        <v>731</v>
      </c>
      <c r="Y22" s="15"/>
      <c r="Z22" s="119" t="s">
        <v>165</v>
      </c>
      <c r="AA22" s="120"/>
      <c r="AB22" s="120"/>
      <c r="AC22" s="120"/>
      <c r="AD22" s="120"/>
      <c r="AE22" s="120"/>
      <c r="AF22" s="15"/>
      <c r="AG22" s="27"/>
      <c r="AH22" s="67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36"/>
      <c r="AT22" s="56"/>
      <c r="AU22" s="57"/>
      <c r="AV22" s="102"/>
      <c r="AW22" s="103"/>
      <c r="AX22" s="103"/>
      <c r="AY22" s="104"/>
      <c r="AZ22" s="19">
        <f>ROUND(ROUND(G18*AG23,0)*(1+AX18),0)+(ROUND(V22*AG23,0))</f>
        <v>239</v>
      </c>
      <c r="BA22" s="41"/>
    </row>
    <row r="23" spans="1:54" s="20" customFormat="1" ht="17.100000000000001" customHeight="1" x14ac:dyDescent="0.15">
      <c r="A23" s="7">
        <v>11</v>
      </c>
      <c r="B23" s="8">
        <v>6374</v>
      </c>
      <c r="C23" s="9" t="s">
        <v>841</v>
      </c>
      <c r="D23" s="76"/>
      <c r="E23" s="76"/>
      <c r="F23" s="76"/>
      <c r="G23" s="76"/>
      <c r="H23" s="79"/>
      <c r="I23" s="79"/>
      <c r="J23" s="79"/>
      <c r="K23" s="15"/>
      <c r="L23" s="15"/>
      <c r="M23" s="15"/>
      <c r="N23" s="2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2"/>
      <c r="Z23" s="121" t="s">
        <v>556</v>
      </c>
      <c r="AA23" s="122"/>
      <c r="AB23" s="122"/>
      <c r="AC23" s="122"/>
      <c r="AD23" s="122"/>
      <c r="AE23" s="122"/>
      <c r="AF23" s="25" t="s">
        <v>557</v>
      </c>
      <c r="AG23" s="158">
        <v>0.9</v>
      </c>
      <c r="AH23" s="159"/>
      <c r="AI23" s="60" t="s">
        <v>558</v>
      </c>
      <c r="AJ23" s="23"/>
      <c r="AK23" s="23"/>
      <c r="AL23" s="23"/>
      <c r="AM23" s="23"/>
      <c r="AN23" s="23"/>
      <c r="AO23" s="23"/>
      <c r="AP23" s="23"/>
      <c r="AQ23" s="23"/>
      <c r="AR23" s="23"/>
      <c r="AS23" s="25" t="s">
        <v>557</v>
      </c>
      <c r="AT23" s="158">
        <v>1</v>
      </c>
      <c r="AU23" s="159"/>
      <c r="AV23" s="102"/>
      <c r="AW23" s="103"/>
      <c r="AX23" s="103"/>
      <c r="AY23" s="104"/>
      <c r="AZ23" s="19">
        <f>ROUND(ROUND(ROUND(G18*AG23,0)*AT23,0)*(1+AX18),0)+(ROUND(ROUND(V22*AG23,0)*AT23,0))</f>
        <v>239</v>
      </c>
      <c r="BA23" s="41"/>
    </row>
    <row r="24" spans="1:54" s="20" customFormat="1" ht="17.100000000000001" customHeight="1" x14ac:dyDescent="0.15">
      <c r="A24" s="7">
        <v>11</v>
      </c>
      <c r="B24" s="8">
        <v>6375</v>
      </c>
      <c r="C24" s="9" t="s">
        <v>949</v>
      </c>
      <c r="D24" s="160" t="s">
        <v>302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6"/>
      <c r="O24" s="180" t="s">
        <v>207</v>
      </c>
      <c r="P24" s="177"/>
      <c r="Q24" s="177"/>
      <c r="R24" s="177"/>
      <c r="S24" s="177"/>
      <c r="T24" s="177"/>
      <c r="U24" s="177"/>
      <c r="V24" s="177"/>
      <c r="W24" s="177"/>
      <c r="X24" s="177"/>
      <c r="Y24" s="72"/>
      <c r="Z24" s="17"/>
      <c r="AA24" s="17"/>
      <c r="AB24" s="17"/>
      <c r="AC24" s="17"/>
      <c r="AD24" s="40"/>
      <c r="AE24" s="40"/>
      <c r="AF24" s="17"/>
      <c r="AG24" s="64"/>
      <c r="AH24" s="65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36"/>
      <c r="AT24" s="56"/>
      <c r="AU24" s="57"/>
      <c r="AV24" s="102"/>
      <c r="AW24" s="103"/>
      <c r="AX24" s="103"/>
      <c r="AY24" s="104"/>
      <c r="AZ24" s="19">
        <f>ROUND(ROUND(G26*(1+AX18),0)+V26,0)</f>
        <v>300</v>
      </c>
      <c r="BA24" s="41"/>
    </row>
    <row r="25" spans="1:54" s="20" customFormat="1" ht="17.100000000000001" customHeight="1" x14ac:dyDescent="0.15">
      <c r="A25" s="7">
        <v>11</v>
      </c>
      <c r="B25" s="8">
        <v>6376</v>
      </c>
      <c r="C25" s="9" t="s">
        <v>842</v>
      </c>
      <c r="D25" s="178"/>
      <c r="E25" s="179"/>
      <c r="F25" s="179"/>
      <c r="G25" s="179"/>
      <c r="H25" s="179"/>
      <c r="I25" s="179"/>
      <c r="J25" s="179"/>
      <c r="K25" s="179"/>
      <c r="L25" s="179"/>
      <c r="M25" s="179"/>
      <c r="N25" s="51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68"/>
      <c r="Z25" s="22"/>
      <c r="AA25" s="23"/>
      <c r="AB25" s="23"/>
      <c r="AC25" s="23"/>
      <c r="AD25" s="43"/>
      <c r="AE25" s="43"/>
      <c r="AF25" s="38"/>
      <c r="AG25" s="38"/>
      <c r="AH25" s="83"/>
      <c r="AI25" s="60" t="s">
        <v>950</v>
      </c>
      <c r="AJ25" s="23"/>
      <c r="AK25" s="23"/>
      <c r="AL25" s="23"/>
      <c r="AM25" s="23"/>
      <c r="AN25" s="23"/>
      <c r="AO25" s="23"/>
      <c r="AP25" s="23"/>
      <c r="AQ25" s="23"/>
      <c r="AR25" s="23"/>
      <c r="AS25" s="25" t="s">
        <v>951</v>
      </c>
      <c r="AT25" s="158">
        <v>1</v>
      </c>
      <c r="AU25" s="159"/>
      <c r="AV25" s="102"/>
      <c r="AW25" s="103"/>
      <c r="AX25" s="103"/>
      <c r="AY25" s="104"/>
      <c r="AZ25" s="19">
        <f>ROUND(ROUND(G26*AT25,0)*(1+AX18),0)+(ROUND(V26*AT25,0))</f>
        <v>300</v>
      </c>
      <c r="BA25" s="41"/>
    </row>
    <row r="26" spans="1:54" s="20" customFormat="1" ht="17.100000000000001" customHeight="1" x14ac:dyDescent="0.15">
      <c r="A26" s="7">
        <v>11</v>
      </c>
      <c r="B26" s="8">
        <v>6377</v>
      </c>
      <c r="C26" s="9" t="s">
        <v>843</v>
      </c>
      <c r="D26" s="75"/>
      <c r="E26" s="76"/>
      <c r="G26" s="176">
        <v>150</v>
      </c>
      <c r="H26" s="176"/>
      <c r="I26" s="15" t="s">
        <v>731</v>
      </c>
      <c r="J26" s="15"/>
      <c r="K26" s="27"/>
      <c r="L26" s="37"/>
      <c r="M26" s="37"/>
      <c r="N26" s="51"/>
      <c r="V26" s="176">
        <v>75</v>
      </c>
      <c r="W26" s="176"/>
      <c r="X26" s="15" t="s">
        <v>731</v>
      </c>
      <c r="Y26" s="15"/>
      <c r="Z26" s="119" t="s">
        <v>165</v>
      </c>
      <c r="AA26" s="120"/>
      <c r="AB26" s="120"/>
      <c r="AC26" s="120"/>
      <c r="AD26" s="120"/>
      <c r="AE26" s="120"/>
      <c r="AF26" s="15"/>
      <c r="AG26" s="27"/>
      <c r="AH26" s="6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36"/>
      <c r="AT26" s="56"/>
      <c r="AU26" s="57"/>
      <c r="AV26" s="102"/>
      <c r="AW26" s="103"/>
      <c r="AX26" s="103"/>
      <c r="AY26" s="104"/>
      <c r="AZ26" s="19">
        <f>ROUND(ROUND(G26*AG27,0)*(1+AX18),0)+(ROUND(V26*AG27,0))</f>
        <v>271</v>
      </c>
      <c r="BA26" s="41"/>
    </row>
    <row r="27" spans="1:54" s="20" customFormat="1" ht="17.100000000000001" customHeight="1" x14ac:dyDescent="0.15">
      <c r="A27" s="7">
        <v>11</v>
      </c>
      <c r="B27" s="8">
        <v>6378</v>
      </c>
      <c r="C27" s="9" t="s">
        <v>844</v>
      </c>
      <c r="D27" s="77"/>
      <c r="E27" s="78"/>
      <c r="F27" s="78"/>
      <c r="G27" s="38"/>
      <c r="H27" s="38"/>
      <c r="I27" s="38"/>
      <c r="J27" s="38"/>
      <c r="K27" s="38"/>
      <c r="L27" s="38"/>
      <c r="M27" s="25"/>
      <c r="N27" s="24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2"/>
      <c r="Z27" s="121" t="s">
        <v>1437</v>
      </c>
      <c r="AA27" s="122"/>
      <c r="AB27" s="122"/>
      <c r="AC27" s="122"/>
      <c r="AD27" s="122"/>
      <c r="AE27" s="122"/>
      <c r="AF27" s="25" t="s">
        <v>1438</v>
      </c>
      <c r="AG27" s="158">
        <v>0.9</v>
      </c>
      <c r="AH27" s="159"/>
      <c r="AI27" s="60" t="s">
        <v>952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5" t="s">
        <v>1438</v>
      </c>
      <c r="AT27" s="158">
        <v>1</v>
      </c>
      <c r="AU27" s="159"/>
      <c r="AV27" s="38"/>
      <c r="AW27" s="38"/>
      <c r="AX27" s="38"/>
      <c r="AY27" s="38"/>
      <c r="AZ27" s="26">
        <f>ROUND(ROUND(ROUND(G26*AG27,0)*AT27,0)*(1+AX18),0)+(ROUND(ROUND(V26*AG27,0)*AT27,0))</f>
        <v>271</v>
      </c>
      <c r="BA27" s="58"/>
    </row>
    <row r="28" spans="1:54" s="20" customFormat="1" ht="17.100000000000001" customHeight="1" x14ac:dyDescent="0.15">
      <c r="A28" s="28"/>
      <c r="B28" s="28"/>
      <c r="C28" s="15"/>
      <c r="D28" s="15"/>
      <c r="E28" s="15"/>
      <c r="F28" s="15"/>
      <c r="G28" s="15"/>
      <c r="H28" s="15"/>
      <c r="I28" s="34"/>
      <c r="J28" s="34"/>
      <c r="K28" s="27"/>
      <c r="L28" s="15"/>
      <c r="M28" s="15"/>
      <c r="N28" s="15"/>
      <c r="O28" s="34"/>
      <c r="P28" s="34"/>
      <c r="Q28" s="37"/>
      <c r="R28" s="37"/>
      <c r="S28" s="27"/>
      <c r="T28" s="34"/>
      <c r="U28" s="34"/>
      <c r="V28" s="34"/>
      <c r="W28" s="34"/>
      <c r="X28" s="34"/>
      <c r="Y28" s="34"/>
      <c r="Z28" s="15"/>
      <c r="AA28" s="15"/>
      <c r="AB28" s="15"/>
      <c r="AC28" s="15"/>
      <c r="AD28" s="15"/>
      <c r="AE28" s="27"/>
      <c r="AF28" s="15"/>
      <c r="AG28" s="27"/>
      <c r="AH28" s="42"/>
      <c r="AI28" s="15"/>
      <c r="AJ28" s="15"/>
      <c r="AK28" s="15"/>
      <c r="AL28" s="37"/>
      <c r="AM28" s="42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6"/>
      <c r="BA28" s="34"/>
    </row>
    <row r="29" spans="1:54" s="20" customFormat="1" ht="17.100000000000001" customHeight="1" x14ac:dyDescent="0.15">
      <c r="A29" s="28"/>
      <c r="B29" s="2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15"/>
      <c r="AA29" s="15"/>
      <c r="AB29" s="15"/>
      <c r="AC29" s="15"/>
      <c r="AD29" s="15"/>
      <c r="AE29" s="27"/>
      <c r="AF29" s="15"/>
      <c r="AG29" s="27"/>
      <c r="AH29" s="42"/>
      <c r="AI29" s="15"/>
      <c r="AJ29" s="15"/>
      <c r="AK29" s="15"/>
      <c r="AL29" s="14"/>
      <c r="AM29" s="14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46"/>
      <c r="BA29" s="34"/>
    </row>
    <row r="30" spans="1:54" ht="17.100000000000001" customHeight="1" x14ac:dyDescent="0.15">
      <c r="A30" s="1"/>
      <c r="B30" s="1" t="s">
        <v>845</v>
      </c>
      <c r="K30" s="10"/>
      <c r="L30" s="10"/>
      <c r="M30" s="10"/>
      <c r="N30" s="10"/>
      <c r="Q30" s="11"/>
      <c r="R30" s="11"/>
      <c r="S30" s="11"/>
      <c r="T30" s="11"/>
    </row>
    <row r="31" spans="1:54" s="20" customFormat="1" ht="17.100000000000001" customHeight="1" x14ac:dyDescent="0.15">
      <c r="A31" s="2" t="s">
        <v>1339</v>
      </c>
      <c r="B31" s="30"/>
      <c r="C31" s="12" t="s">
        <v>724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17"/>
      <c r="R31" s="17"/>
      <c r="S31" s="17"/>
      <c r="T31" s="17"/>
      <c r="U31" s="32"/>
      <c r="V31" s="32"/>
      <c r="W31" s="32"/>
      <c r="X31" s="32"/>
      <c r="Y31" s="32"/>
      <c r="Z31" s="184" t="s">
        <v>734</v>
      </c>
      <c r="AA31" s="184"/>
      <c r="AB31" s="184"/>
      <c r="AC31" s="184"/>
      <c r="AD31" s="13"/>
      <c r="AE31" s="33"/>
      <c r="AF31" s="32"/>
      <c r="AG31" s="33"/>
      <c r="AH31" s="33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" t="s">
        <v>725</v>
      </c>
      <c r="BA31" s="3" t="s">
        <v>726</v>
      </c>
      <c r="BB31" s="34"/>
    </row>
    <row r="32" spans="1:54" s="20" customFormat="1" ht="17.100000000000001" customHeight="1" x14ac:dyDescent="0.15">
      <c r="A32" s="4" t="s">
        <v>727</v>
      </c>
      <c r="B32" s="5" t="s">
        <v>728</v>
      </c>
      <c r="C32" s="24"/>
      <c r="D32" s="38"/>
      <c r="E32" s="38"/>
      <c r="F32" s="38"/>
      <c r="G32" s="38"/>
      <c r="H32" s="38"/>
      <c r="I32" s="38"/>
      <c r="J32" s="93"/>
      <c r="K32" s="94"/>
      <c r="L32" s="200" t="s">
        <v>947</v>
      </c>
      <c r="M32" s="200"/>
      <c r="N32" s="94"/>
      <c r="O32" s="98"/>
      <c r="P32" s="94"/>
      <c r="Q32" s="96"/>
      <c r="R32" s="200" t="s">
        <v>948</v>
      </c>
      <c r="S32" s="200"/>
      <c r="T32" s="96"/>
      <c r="U32" s="98"/>
      <c r="V32" s="38"/>
      <c r="W32" s="38"/>
      <c r="X32" s="38"/>
      <c r="Y32" s="38"/>
      <c r="Z32" s="23"/>
      <c r="AA32" s="38"/>
      <c r="AB32" s="38"/>
      <c r="AC32" s="38"/>
      <c r="AD32" s="38"/>
      <c r="AE32" s="39"/>
      <c r="AF32" s="38"/>
      <c r="AG32" s="39"/>
      <c r="AH32" s="39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6" t="s">
        <v>729</v>
      </c>
      <c r="BA32" s="6" t="s">
        <v>730</v>
      </c>
      <c r="BB32" s="34"/>
    </row>
    <row r="33" spans="1:53" s="20" customFormat="1" ht="17.100000000000001" customHeight="1" x14ac:dyDescent="0.15">
      <c r="A33" s="7">
        <v>11</v>
      </c>
      <c r="B33" s="8">
        <v>6379</v>
      </c>
      <c r="C33" s="9" t="s">
        <v>953</v>
      </c>
      <c r="D33" s="180" t="s">
        <v>789</v>
      </c>
      <c r="E33" s="177"/>
      <c r="F33" s="177"/>
      <c r="G33" s="177"/>
      <c r="H33" s="177"/>
      <c r="I33" s="198"/>
      <c r="J33" s="160" t="s">
        <v>790</v>
      </c>
      <c r="K33" s="177"/>
      <c r="L33" s="177"/>
      <c r="M33" s="177"/>
      <c r="N33" s="177"/>
      <c r="O33" s="198"/>
      <c r="P33" s="164" t="s">
        <v>339</v>
      </c>
      <c r="Q33" s="201"/>
      <c r="R33" s="201"/>
      <c r="S33" s="201"/>
      <c r="T33" s="201"/>
      <c r="U33" s="217"/>
      <c r="V33" s="17"/>
      <c r="W33" s="17"/>
      <c r="X33" s="17"/>
      <c r="Y33" s="17"/>
      <c r="Z33" s="40"/>
      <c r="AA33" s="40"/>
      <c r="AB33" s="17"/>
      <c r="AC33" s="64"/>
      <c r="AD33" s="65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36"/>
      <c r="AP33" s="56"/>
      <c r="AQ33" s="57"/>
      <c r="AR33" s="192" t="s">
        <v>1618</v>
      </c>
      <c r="AS33" s="193"/>
      <c r="AT33" s="193"/>
      <c r="AU33" s="194"/>
      <c r="AV33" s="187" t="s">
        <v>1056</v>
      </c>
      <c r="AW33" s="188"/>
      <c r="AX33" s="188"/>
      <c r="AY33" s="189"/>
      <c r="AZ33" s="19">
        <f>ROUND(F35,0)+(ROUND(K35*(1+AT35),0)+(ROUND(Q35*(1+AX35),0)))</f>
        <v>281</v>
      </c>
      <c r="BA33" s="41" t="s">
        <v>527</v>
      </c>
    </row>
    <row r="34" spans="1:53" s="20" customFormat="1" ht="17.100000000000001" customHeight="1" x14ac:dyDescent="0.15">
      <c r="A34" s="7">
        <v>11</v>
      </c>
      <c r="B34" s="8">
        <v>6380</v>
      </c>
      <c r="C34" s="9" t="s">
        <v>846</v>
      </c>
      <c r="D34" s="178"/>
      <c r="E34" s="179"/>
      <c r="F34" s="179"/>
      <c r="G34" s="179"/>
      <c r="H34" s="179"/>
      <c r="I34" s="199"/>
      <c r="J34" s="178"/>
      <c r="K34" s="179"/>
      <c r="L34" s="179"/>
      <c r="M34" s="179"/>
      <c r="N34" s="179"/>
      <c r="O34" s="199"/>
      <c r="P34" s="202"/>
      <c r="Q34" s="203"/>
      <c r="R34" s="203"/>
      <c r="S34" s="203"/>
      <c r="T34" s="203"/>
      <c r="U34" s="218"/>
      <c r="V34" s="23"/>
      <c r="W34" s="23"/>
      <c r="X34" s="23"/>
      <c r="Y34" s="23"/>
      <c r="Z34" s="43"/>
      <c r="AA34" s="43"/>
      <c r="AB34" s="38"/>
      <c r="AC34" s="38"/>
      <c r="AD34" s="83"/>
      <c r="AE34" s="60" t="s">
        <v>950</v>
      </c>
      <c r="AF34" s="23"/>
      <c r="AG34" s="23"/>
      <c r="AH34" s="23"/>
      <c r="AI34" s="23"/>
      <c r="AJ34" s="23"/>
      <c r="AK34" s="23"/>
      <c r="AL34" s="23"/>
      <c r="AM34" s="23"/>
      <c r="AN34" s="23"/>
      <c r="AO34" s="25" t="s">
        <v>951</v>
      </c>
      <c r="AP34" s="158">
        <v>1</v>
      </c>
      <c r="AQ34" s="159"/>
      <c r="AR34" s="195"/>
      <c r="AS34" s="196"/>
      <c r="AT34" s="196"/>
      <c r="AU34" s="197"/>
      <c r="AV34" s="181"/>
      <c r="AW34" s="182"/>
      <c r="AX34" s="182"/>
      <c r="AY34" s="183"/>
      <c r="AZ34" s="19">
        <f>ROUND(F35*AP34,0)+(ROUND(ROUND(K35*AP34,0)*(1+AT35),0)+(ROUND(ROUND(Q35*AP34,0)*(1+AX35),0)))</f>
        <v>281</v>
      </c>
      <c r="BA34" s="41"/>
    </row>
    <row r="35" spans="1:53" s="20" customFormat="1" ht="17.100000000000001" customHeight="1" x14ac:dyDescent="0.15">
      <c r="A35" s="7">
        <v>11</v>
      </c>
      <c r="B35" s="8">
        <v>6381</v>
      </c>
      <c r="C35" s="9" t="s">
        <v>847</v>
      </c>
      <c r="D35" s="53"/>
      <c r="F35" s="176">
        <v>80</v>
      </c>
      <c r="G35" s="176"/>
      <c r="H35" s="15" t="s">
        <v>731</v>
      </c>
      <c r="J35" s="75"/>
      <c r="K35" s="176">
        <v>70</v>
      </c>
      <c r="L35" s="176"/>
      <c r="M35" s="15" t="s">
        <v>731</v>
      </c>
      <c r="O35" s="51"/>
      <c r="P35" s="52"/>
      <c r="Q35" s="176">
        <v>75</v>
      </c>
      <c r="R35" s="176"/>
      <c r="S35" s="15" t="s">
        <v>731</v>
      </c>
      <c r="T35" s="34"/>
      <c r="U35" s="51"/>
      <c r="V35" s="129" t="s">
        <v>165</v>
      </c>
      <c r="W35" s="129"/>
      <c r="X35" s="129"/>
      <c r="Y35" s="129"/>
      <c r="Z35" s="129"/>
      <c r="AA35" s="129"/>
      <c r="AB35" s="15"/>
      <c r="AC35" s="27"/>
      <c r="AD35" s="67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36"/>
      <c r="AP35" s="56"/>
      <c r="AQ35" s="57"/>
      <c r="AR35" s="53" t="s">
        <v>291</v>
      </c>
      <c r="AS35" s="27" t="s">
        <v>292</v>
      </c>
      <c r="AT35" s="185">
        <v>0.25</v>
      </c>
      <c r="AU35" s="186"/>
      <c r="AV35" s="59" t="s">
        <v>293</v>
      </c>
      <c r="AW35" s="27" t="s">
        <v>292</v>
      </c>
      <c r="AX35" s="185">
        <v>0.5</v>
      </c>
      <c r="AY35" s="186"/>
      <c r="AZ35" s="19">
        <f>ROUND(F35*AC36,0)+(ROUND(ROUND(K35*AC36,0)*(1+AT35),0)+(ROUND(ROUND(Q35*AC36,0)*(1+AX35),0)))</f>
        <v>253</v>
      </c>
      <c r="BA35" s="41"/>
    </row>
    <row r="36" spans="1:53" s="20" customFormat="1" ht="17.100000000000001" customHeight="1" x14ac:dyDescent="0.15">
      <c r="A36" s="7">
        <v>11</v>
      </c>
      <c r="B36" s="8">
        <v>6382</v>
      </c>
      <c r="C36" s="9" t="s">
        <v>848</v>
      </c>
      <c r="D36" s="84"/>
      <c r="E36" s="81"/>
      <c r="F36" s="81"/>
      <c r="G36" s="81"/>
      <c r="H36" s="81"/>
      <c r="I36" s="82"/>
      <c r="J36" s="77"/>
      <c r="K36" s="78"/>
      <c r="L36" s="78"/>
      <c r="M36" s="38"/>
      <c r="N36" s="38"/>
      <c r="O36" s="83"/>
      <c r="P36" s="35"/>
      <c r="Q36" s="38"/>
      <c r="R36" s="38"/>
      <c r="S36" s="23"/>
      <c r="T36" s="81"/>
      <c r="U36" s="83"/>
      <c r="V36" s="131" t="s">
        <v>954</v>
      </c>
      <c r="W36" s="131"/>
      <c r="X36" s="131"/>
      <c r="Y36" s="131"/>
      <c r="Z36" s="131"/>
      <c r="AA36" s="131"/>
      <c r="AB36" s="25" t="s">
        <v>955</v>
      </c>
      <c r="AC36" s="190">
        <v>0.9</v>
      </c>
      <c r="AD36" s="191"/>
      <c r="AE36" s="60" t="s">
        <v>956</v>
      </c>
      <c r="AF36" s="23"/>
      <c r="AG36" s="23"/>
      <c r="AH36" s="23"/>
      <c r="AI36" s="23"/>
      <c r="AJ36" s="23"/>
      <c r="AK36" s="23"/>
      <c r="AL36" s="23"/>
      <c r="AM36" s="23"/>
      <c r="AN36" s="23"/>
      <c r="AO36" s="25" t="s">
        <v>955</v>
      </c>
      <c r="AP36" s="158">
        <v>1</v>
      </c>
      <c r="AQ36" s="159"/>
      <c r="AR36" s="35"/>
      <c r="AS36" s="38"/>
      <c r="AT36" s="38"/>
      <c r="AU36" s="91" t="s">
        <v>797</v>
      </c>
      <c r="AV36" s="84"/>
      <c r="AW36" s="81"/>
      <c r="AX36" s="81"/>
      <c r="AY36" s="91" t="s">
        <v>797</v>
      </c>
      <c r="AZ36" s="26">
        <f>ROUND(ROUND(F35*AC36,0)*AP36,0)+(ROUND(ROUND(ROUND(K35*AC36,0)*AP36,0)*(1+AT35),0)+(ROUND(ROUND(ROUND(Q35*AC36,0)*AP36,0)*(1+AX35),0)))</f>
        <v>253</v>
      </c>
      <c r="BA36" s="58"/>
    </row>
    <row r="37" spans="1:53" ht="17.100000000000001" customHeight="1" x14ac:dyDescent="0.15">
      <c r="A37" s="1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53" s="20" customFormat="1" ht="17.100000000000001" customHeight="1" x14ac:dyDescent="0.15">
      <c r="A38" s="28"/>
      <c r="B38" s="28"/>
      <c r="C38" s="15"/>
      <c r="D38" s="15"/>
      <c r="E38" s="15"/>
      <c r="F38" s="15"/>
      <c r="G38" s="15"/>
      <c r="H38" s="15"/>
      <c r="L38" s="15"/>
      <c r="M38" s="15"/>
      <c r="N38" s="15"/>
      <c r="O38" s="34"/>
      <c r="P38" s="34"/>
      <c r="T38" s="34"/>
      <c r="U38" s="34"/>
      <c r="V38" s="34"/>
      <c r="W38" s="34"/>
      <c r="X38" s="34"/>
      <c r="Y38" s="34"/>
      <c r="Z38" s="15"/>
      <c r="AA38" s="15"/>
      <c r="AB38" s="15"/>
      <c r="AC38" s="15"/>
      <c r="AD38" s="15"/>
      <c r="AE38" s="27"/>
      <c r="AF38" s="15"/>
      <c r="AG38" s="37"/>
      <c r="AH38" s="42"/>
      <c r="AI38" s="15"/>
      <c r="AJ38" s="15"/>
      <c r="AK38" s="15"/>
      <c r="AL38" s="37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6"/>
      <c r="BA38" s="34"/>
    </row>
    <row r="39" spans="1:53" s="20" customFormat="1" ht="17.100000000000001" customHeight="1" x14ac:dyDescent="0.15">
      <c r="A39" s="28"/>
      <c r="B39" s="28"/>
      <c r="C39" s="15"/>
      <c r="D39" s="15"/>
      <c r="E39" s="15"/>
      <c r="F39" s="15"/>
      <c r="G39" s="15"/>
      <c r="H39" s="15"/>
      <c r="I39" s="15"/>
      <c r="J39" s="15"/>
      <c r="K39" s="15"/>
      <c r="S39" s="34"/>
      <c r="T39" s="34"/>
      <c r="U39" s="34"/>
      <c r="V39" s="34"/>
      <c r="W39" s="34"/>
      <c r="X39" s="34"/>
      <c r="Y39" s="34"/>
      <c r="Z39" s="15"/>
      <c r="AA39" s="15"/>
      <c r="AB39" s="15"/>
      <c r="AC39" s="15"/>
      <c r="AD39" s="47"/>
      <c r="AE39" s="48"/>
      <c r="AF39" s="34"/>
      <c r="AG39" s="48"/>
      <c r="AH39" s="42"/>
      <c r="AI39" s="15"/>
      <c r="AJ39" s="15"/>
      <c r="AK39" s="15"/>
      <c r="AL39" s="37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6"/>
      <c r="BA39" s="34"/>
    </row>
    <row r="40" spans="1:53" s="20" customFormat="1" ht="17.100000000000001" customHeight="1" x14ac:dyDescent="0.15">
      <c r="A40" s="28"/>
      <c r="B40" s="28"/>
      <c r="C40" s="15"/>
      <c r="D40" s="15"/>
      <c r="E40" s="15"/>
      <c r="F40" s="15"/>
      <c r="G40" s="15"/>
      <c r="H40" s="15"/>
      <c r="I40" s="15"/>
      <c r="J40" s="15"/>
      <c r="K40" s="15"/>
      <c r="S40" s="34"/>
      <c r="T40" s="34"/>
      <c r="U40" s="34"/>
      <c r="V40" s="34"/>
      <c r="W40" s="34"/>
      <c r="X40" s="34"/>
      <c r="Y40" s="34"/>
      <c r="Z40" s="15"/>
      <c r="AA40" s="15"/>
      <c r="AB40" s="15"/>
      <c r="AC40" s="15"/>
      <c r="AD40" s="27"/>
      <c r="AE40" s="49"/>
      <c r="AF40" s="15"/>
      <c r="AG40" s="27"/>
      <c r="AH40" s="42"/>
      <c r="AI40" s="15"/>
      <c r="AJ40" s="15"/>
      <c r="AK40" s="15"/>
      <c r="AL40" s="37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6"/>
      <c r="BA40" s="34"/>
    </row>
    <row r="41" spans="1:53" s="20" customFormat="1" ht="17.100000000000001" customHeight="1" x14ac:dyDescent="0.15">
      <c r="A41" s="28"/>
      <c r="B41" s="28"/>
      <c r="C41" s="15"/>
      <c r="D41" s="15"/>
      <c r="E41" s="15"/>
      <c r="F41" s="15"/>
      <c r="G41" s="15"/>
      <c r="H41" s="15"/>
      <c r="I41" s="15"/>
      <c r="J41" s="15"/>
      <c r="K41" s="15"/>
      <c r="S41" s="34"/>
      <c r="T41" s="34"/>
      <c r="U41" s="34"/>
      <c r="V41" s="34"/>
      <c r="W41" s="34"/>
      <c r="X41" s="34"/>
      <c r="Y41" s="34"/>
      <c r="Z41" s="15"/>
      <c r="AA41" s="15"/>
      <c r="AB41" s="15"/>
      <c r="AC41" s="15"/>
      <c r="AD41" s="15"/>
      <c r="AE41" s="27"/>
      <c r="AF41" s="15"/>
      <c r="AG41" s="27"/>
      <c r="AH41" s="42"/>
      <c r="AI41" s="15"/>
      <c r="AJ41" s="15"/>
      <c r="AK41" s="15"/>
      <c r="AL41" s="14"/>
      <c r="AM41" s="14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46"/>
      <c r="BA41" s="34"/>
    </row>
    <row r="42" spans="1:53" s="20" customFormat="1" ht="17.100000000000001" customHeight="1" x14ac:dyDescent="0.15">
      <c r="A42" s="28"/>
      <c r="B42" s="28"/>
      <c r="C42" s="15"/>
      <c r="D42" s="15"/>
      <c r="E42" s="15"/>
      <c r="F42" s="15"/>
      <c r="G42" s="15"/>
      <c r="H42" s="15"/>
      <c r="I42" s="15"/>
      <c r="J42" s="15"/>
      <c r="K42" s="15"/>
      <c r="S42" s="34"/>
      <c r="T42" s="34"/>
      <c r="U42" s="34"/>
      <c r="V42" s="34"/>
      <c r="W42" s="34"/>
      <c r="X42" s="34"/>
      <c r="Y42" s="34"/>
      <c r="Z42" s="15"/>
      <c r="AA42" s="15"/>
      <c r="AB42" s="15"/>
      <c r="AC42" s="15"/>
      <c r="AD42" s="15"/>
      <c r="AE42" s="27"/>
      <c r="AF42" s="15"/>
      <c r="AG42" s="37"/>
      <c r="AH42" s="42"/>
      <c r="AI42" s="15"/>
      <c r="AJ42" s="15"/>
      <c r="AK42" s="15"/>
      <c r="AL42" s="37"/>
      <c r="AM42" s="42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6"/>
      <c r="BA42" s="34"/>
    </row>
    <row r="43" spans="1:53" ht="17.100000000000001" customHeight="1" x14ac:dyDescent="0.15"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</row>
    <row r="44" spans="1:53" ht="17.100000000000001" customHeight="1" x14ac:dyDescent="0.15"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53" ht="17.100000000000001" customHeight="1" x14ac:dyDescent="0.15"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53" ht="17.100000000000001" customHeight="1" x14ac:dyDescent="0.15"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53" ht="17.100000000000001" customHeight="1" x14ac:dyDescent="0.15"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53" ht="17.100000000000001" customHeight="1" x14ac:dyDescent="0.15"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5:25" ht="17.100000000000001" customHeight="1" x14ac:dyDescent="0.15"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5:25" ht="17.100000000000001" customHeight="1" x14ac:dyDescent="0.15"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</sheetData>
  <sheetProtection password="CB5D" sheet="1" objects="1" scenarios="1"/>
  <mergeCells count="54">
    <mergeCell ref="AP8:AQ8"/>
    <mergeCell ref="Z5:AC5"/>
    <mergeCell ref="AV7:AY8"/>
    <mergeCell ref="AX9:AY9"/>
    <mergeCell ref="AT9:AU9"/>
    <mergeCell ref="F6:G6"/>
    <mergeCell ref="L6:M6"/>
    <mergeCell ref="AR7:AU8"/>
    <mergeCell ref="D7:I8"/>
    <mergeCell ref="J7:O8"/>
    <mergeCell ref="P7:U8"/>
    <mergeCell ref="O24:X25"/>
    <mergeCell ref="AT25:AU25"/>
    <mergeCell ref="AP10:AQ10"/>
    <mergeCell ref="E9:F9"/>
    <mergeCell ref="K9:L9"/>
    <mergeCell ref="R9:S9"/>
    <mergeCell ref="AC10:AD10"/>
    <mergeCell ref="D16:M17"/>
    <mergeCell ref="Z14:AC14"/>
    <mergeCell ref="O16:X17"/>
    <mergeCell ref="AV16:AY17"/>
    <mergeCell ref="AT17:AU17"/>
    <mergeCell ref="O20:X21"/>
    <mergeCell ref="AT21:AU21"/>
    <mergeCell ref="V22:W22"/>
    <mergeCell ref="AT23:AU23"/>
    <mergeCell ref="AG23:AH23"/>
    <mergeCell ref="L32:M32"/>
    <mergeCell ref="R32:S32"/>
    <mergeCell ref="AG27:AH27"/>
    <mergeCell ref="G18:H18"/>
    <mergeCell ref="V18:W18"/>
    <mergeCell ref="AX18:AY18"/>
    <mergeCell ref="AT19:AU19"/>
    <mergeCell ref="AG19:AH19"/>
    <mergeCell ref="G26:H26"/>
    <mergeCell ref="D24:M25"/>
    <mergeCell ref="AR33:AU34"/>
    <mergeCell ref="AV33:AY34"/>
    <mergeCell ref="AT35:AU35"/>
    <mergeCell ref="AX35:AY35"/>
    <mergeCell ref="AT27:AU27"/>
    <mergeCell ref="V26:W26"/>
    <mergeCell ref="Z31:AC31"/>
    <mergeCell ref="AP36:AQ36"/>
    <mergeCell ref="F35:G35"/>
    <mergeCell ref="K35:L35"/>
    <mergeCell ref="Q35:R35"/>
    <mergeCell ref="AC36:AD36"/>
    <mergeCell ref="D33:I34"/>
    <mergeCell ref="J33:O34"/>
    <mergeCell ref="P33:U34"/>
    <mergeCell ref="AP34:AQ34"/>
  </mergeCells>
  <phoneticPr fontId="2"/>
  <printOptions horizontalCentered="1"/>
  <pageMargins left="0.59055118110236227" right="0.39370078740157483" top="0.39370078740157483" bottom="0.39370078740157483" header="0.51181102362204722" footer="0.31496062992125984"/>
  <pageSetup paperSize="9" scale="50" firstPageNumber="44" orientation="portrait" r:id="rId1"/>
  <headerFooter alignWithMargins="0">
    <oddHeader>&amp;R&amp;9居宅介護</oddHeader>
    <oddFooter>&amp;C&amp;14&amp;P</oddFooter>
  </headerFooter>
  <rowBreaks count="1" manualBreakCount="1">
    <brk id="37" max="4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"/>
  <sheetViews>
    <sheetView zoomScale="75" zoomScaleNormal="75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849</v>
      </c>
    </row>
    <row r="5" spans="1:47" s="20" customFormat="1" ht="17.100000000000001" customHeight="1" x14ac:dyDescent="0.15">
      <c r="A5" s="2" t="s">
        <v>1339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6383</v>
      </c>
      <c r="C7" s="9" t="s">
        <v>850</v>
      </c>
      <c r="D7" s="160" t="s">
        <v>851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36"/>
      <c r="AQ7" s="56"/>
      <c r="AR7" s="57"/>
      <c r="AS7" s="19">
        <f>ROUND(L9,0)</f>
        <v>70</v>
      </c>
      <c r="AT7" s="69" t="s">
        <v>957</v>
      </c>
    </row>
    <row r="8" spans="1:47" s="20" customFormat="1" ht="17.100000000000001" customHeight="1" x14ac:dyDescent="0.15">
      <c r="A8" s="7">
        <v>11</v>
      </c>
      <c r="B8" s="8">
        <v>6384</v>
      </c>
      <c r="C8" s="9" t="s">
        <v>852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1512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5" t="s">
        <v>557</v>
      </c>
      <c r="AQ8" s="158">
        <v>1</v>
      </c>
      <c r="AR8" s="159"/>
      <c r="AS8" s="19">
        <f>ROUND(L9*AQ8,0)</f>
        <v>70</v>
      </c>
      <c r="AT8" s="41"/>
    </row>
    <row r="9" spans="1:47" s="20" customFormat="1" ht="17.100000000000001" customHeight="1" x14ac:dyDescent="0.15">
      <c r="A9" s="7">
        <v>11</v>
      </c>
      <c r="B9" s="8">
        <v>6385</v>
      </c>
      <c r="C9" s="9" t="s">
        <v>853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36"/>
      <c r="AQ9" s="56"/>
      <c r="AR9" s="57"/>
      <c r="AS9" s="19">
        <f>ROUND(L9*X10,0)</f>
        <v>63</v>
      </c>
      <c r="AT9" s="41"/>
    </row>
    <row r="10" spans="1:47" s="20" customFormat="1" ht="17.100000000000001" customHeight="1" x14ac:dyDescent="0.15">
      <c r="A10" s="7">
        <v>11</v>
      </c>
      <c r="B10" s="8">
        <v>6386</v>
      </c>
      <c r="C10" s="9" t="s">
        <v>854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200</v>
      </c>
      <c r="Q10" s="131"/>
      <c r="R10" s="131"/>
      <c r="S10" s="131"/>
      <c r="T10" s="131"/>
      <c r="U10" s="131"/>
      <c r="V10" s="70"/>
      <c r="W10" s="25" t="s">
        <v>201</v>
      </c>
      <c r="X10" s="158">
        <v>0.9</v>
      </c>
      <c r="Y10" s="159"/>
      <c r="Z10" s="60" t="s">
        <v>1513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5" t="s">
        <v>201</v>
      </c>
      <c r="AQ10" s="158">
        <v>1</v>
      </c>
      <c r="AR10" s="159"/>
      <c r="AS10" s="26">
        <f>ROUND(ROUND(L9*X10,0)*AQ10,0)</f>
        <v>63</v>
      </c>
      <c r="AT10" s="41"/>
    </row>
    <row r="11" spans="1:47" s="20" customFormat="1" ht="17.100000000000001" customHeight="1" x14ac:dyDescent="0.15">
      <c r="A11" s="7">
        <v>11</v>
      </c>
      <c r="B11" s="8">
        <v>6387</v>
      </c>
      <c r="C11" s="9" t="s">
        <v>855</v>
      </c>
      <c r="D11" s="160" t="s">
        <v>856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36"/>
      <c r="AQ11" s="56"/>
      <c r="AR11" s="57"/>
      <c r="AS11" s="19">
        <f>ROUND(L13,0)</f>
        <v>140</v>
      </c>
      <c r="AT11" s="41"/>
    </row>
    <row r="12" spans="1:47" s="20" customFormat="1" ht="17.100000000000001" customHeight="1" x14ac:dyDescent="0.15">
      <c r="A12" s="7">
        <v>11</v>
      </c>
      <c r="B12" s="8">
        <v>6388</v>
      </c>
      <c r="C12" s="9" t="s">
        <v>144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1512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5" t="s">
        <v>557</v>
      </c>
      <c r="AQ12" s="158">
        <v>1</v>
      </c>
      <c r="AR12" s="159"/>
      <c r="AS12" s="19">
        <f>ROUND(L13*AQ12,0)</f>
        <v>140</v>
      </c>
      <c r="AT12" s="41"/>
    </row>
    <row r="13" spans="1:47" s="20" customFormat="1" ht="17.100000000000001" customHeight="1" x14ac:dyDescent="0.15">
      <c r="A13" s="7">
        <v>11</v>
      </c>
      <c r="B13" s="8">
        <v>6389</v>
      </c>
      <c r="C13" s="9" t="s">
        <v>145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36"/>
      <c r="AQ13" s="56"/>
      <c r="AR13" s="57"/>
      <c r="AS13" s="19">
        <f>ROUND(L13*X14,0)</f>
        <v>126</v>
      </c>
      <c r="AT13" s="41"/>
    </row>
    <row r="14" spans="1:47" s="20" customFormat="1" ht="17.100000000000001" customHeight="1" x14ac:dyDescent="0.15">
      <c r="A14" s="7">
        <v>11</v>
      </c>
      <c r="B14" s="8">
        <v>6390</v>
      </c>
      <c r="C14" s="9" t="s">
        <v>1097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200</v>
      </c>
      <c r="Q14" s="131"/>
      <c r="R14" s="131"/>
      <c r="S14" s="131"/>
      <c r="T14" s="131"/>
      <c r="U14" s="131"/>
      <c r="V14" s="70"/>
      <c r="W14" s="25" t="s">
        <v>201</v>
      </c>
      <c r="X14" s="158">
        <v>0.9</v>
      </c>
      <c r="Y14" s="159"/>
      <c r="Z14" s="60" t="s">
        <v>1513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5" t="s">
        <v>201</v>
      </c>
      <c r="AQ14" s="158">
        <v>1</v>
      </c>
      <c r="AR14" s="159"/>
      <c r="AS14" s="26">
        <f>ROUND(ROUND(L13*X14,0)*AQ14,0)</f>
        <v>126</v>
      </c>
      <c r="AT14" s="41"/>
    </row>
    <row r="15" spans="1:47" s="20" customFormat="1" ht="17.100000000000001" customHeight="1" x14ac:dyDescent="0.15">
      <c r="A15" s="7">
        <v>11</v>
      </c>
      <c r="B15" s="8">
        <v>6391</v>
      </c>
      <c r="C15" s="9" t="s">
        <v>1098</v>
      </c>
      <c r="D15" s="164" t="s">
        <v>399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36"/>
      <c r="AQ15" s="56"/>
      <c r="AR15" s="57"/>
      <c r="AS15" s="19">
        <f>ROUND(L17,0)</f>
        <v>210</v>
      </c>
      <c r="AT15" s="41"/>
    </row>
    <row r="16" spans="1:47" s="20" customFormat="1" ht="17.100000000000001" customHeight="1" x14ac:dyDescent="0.15">
      <c r="A16" s="7">
        <v>11</v>
      </c>
      <c r="B16" s="8">
        <v>6392</v>
      </c>
      <c r="C16" s="9" t="s">
        <v>400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1512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5" t="s">
        <v>557</v>
      </c>
      <c r="AQ16" s="158">
        <v>1</v>
      </c>
      <c r="AR16" s="159"/>
      <c r="AS16" s="19">
        <f>ROUND(L17*AQ16,0)</f>
        <v>210</v>
      </c>
      <c r="AT16" s="41"/>
    </row>
    <row r="17" spans="1:46" s="20" customFormat="1" ht="17.100000000000001" customHeight="1" x14ac:dyDescent="0.15">
      <c r="A17" s="7">
        <v>11</v>
      </c>
      <c r="B17" s="8">
        <v>6393</v>
      </c>
      <c r="C17" s="9" t="s">
        <v>401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36"/>
      <c r="AQ17" s="56"/>
      <c r="AR17" s="57"/>
      <c r="AS17" s="19">
        <f>ROUND(L17*X18,0)</f>
        <v>189</v>
      </c>
      <c r="AT17" s="41"/>
    </row>
    <row r="18" spans="1:46" s="20" customFormat="1" ht="17.100000000000001" customHeight="1" x14ac:dyDescent="0.15">
      <c r="A18" s="7">
        <v>11</v>
      </c>
      <c r="B18" s="8">
        <v>6394</v>
      </c>
      <c r="C18" s="9" t="s">
        <v>402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200</v>
      </c>
      <c r="Q18" s="131"/>
      <c r="R18" s="131"/>
      <c r="S18" s="131"/>
      <c r="T18" s="131"/>
      <c r="U18" s="131"/>
      <c r="V18" s="70"/>
      <c r="W18" s="25" t="s">
        <v>201</v>
      </c>
      <c r="X18" s="158">
        <v>0.9</v>
      </c>
      <c r="Y18" s="159"/>
      <c r="Z18" s="60" t="s">
        <v>1513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5" t="s">
        <v>201</v>
      </c>
      <c r="AQ18" s="158">
        <v>1</v>
      </c>
      <c r="AR18" s="159"/>
      <c r="AS18" s="26">
        <f>ROUND(ROUND(L17*X18,0)*AQ18,0)</f>
        <v>189</v>
      </c>
      <c r="AT18" s="41"/>
    </row>
    <row r="19" spans="1:46" s="20" customFormat="1" ht="17.100000000000001" customHeight="1" x14ac:dyDescent="0.15">
      <c r="A19" s="7">
        <v>11</v>
      </c>
      <c r="B19" s="8">
        <v>6395</v>
      </c>
      <c r="C19" s="9" t="s">
        <v>869</v>
      </c>
      <c r="D19" s="164" t="s">
        <v>870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36"/>
      <c r="AQ19" s="56"/>
      <c r="AR19" s="57"/>
      <c r="AS19" s="19">
        <f>ROUND(L21,0)</f>
        <v>280</v>
      </c>
      <c r="AT19" s="41"/>
    </row>
    <row r="20" spans="1:46" s="20" customFormat="1" ht="17.100000000000001" customHeight="1" x14ac:dyDescent="0.15">
      <c r="A20" s="7">
        <v>11</v>
      </c>
      <c r="B20" s="8">
        <v>6396</v>
      </c>
      <c r="C20" s="9" t="s">
        <v>871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1512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5" t="s">
        <v>557</v>
      </c>
      <c r="AQ20" s="158">
        <v>1</v>
      </c>
      <c r="AR20" s="159"/>
      <c r="AS20" s="19">
        <f>ROUND(L21*AQ20,0)</f>
        <v>280</v>
      </c>
      <c r="AT20" s="41"/>
    </row>
    <row r="21" spans="1:46" s="20" customFormat="1" ht="17.100000000000001" customHeight="1" x14ac:dyDescent="0.15">
      <c r="A21" s="7">
        <v>11</v>
      </c>
      <c r="B21" s="8">
        <v>6397</v>
      </c>
      <c r="C21" s="9" t="s">
        <v>872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36"/>
      <c r="AQ21" s="56"/>
      <c r="AR21" s="57"/>
      <c r="AS21" s="19">
        <f>ROUND(L21*X22,0)</f>
        <v>252</v>
      </c>
      <c r="AT21" s="41"/>
    </row>
    <row r="22" spans="1:46" s="20" customFormat="1" ht="17.100000000000001" customHeight="1" x14ac:dyDescent="0.15">
      <c r="A22" s="7">
        <v>11</v>
      </c>
      <c r="B22" s="8">
        <v>6398</v>
      </c>
      <c r="C22" s="9" t="s">
        <v>873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200</v>
      </c>
      <c r="Q22" s="131"/>
      <c r="R22" s="131"/>
      <c r="S22" s="131"/>
      <c r="T22" s="131"/>
      <c r="U22" s="131"/>
      <c r="V22" s="70"/>
      <c r="W22" s="25" t="s">
        <v>201</v>
      </c>
      <c r="X22" s="158">
        <v>0.9</v>
      </c>
      <c r="Y22" s="159"/>
      <c r="Z22" s="60" t="s">
        <v>1513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5" t="s">
        <v>201</v>
      </c>
      <c r="AQ22" s="158">
        <v>1</v>
      </c>
      <c r="AR22" s="159"/>
      <c r="AS22" s="26">
        <f>ROUND(ROUND(L21*X22,0)*AQ22,0)</f>
        <v>252</v>
      </c>
      <c r="AT22" s="41"/>
    </row>
    <row r="23" spans="1:46" s="20" customFormat="1" ht="17.100000000000001" customHeight="1" x14ac:dyDescent="0.15">
      <c r="A23" s="7">
        <v>11</v>
      </c>
      <c r="B23" s="8">
        <v>6399</v>
      </c>
      <c r="C23" s="9" t="s">
        <v>874</v>
      </c>
      <c r="D23" s="164" t="s">
        <v>875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36"/>
      <c r="AQ23" s="56"/>
      <c r="AR23" s="57"/>
      <c r="AS23" s="19">
        <f>ROUND(L25,0)</f>
        <v>350</v>
      </c>
      <c r="AT23" s="41"/>
    </row>
    <row r="24" spans="1:46" s="20" customFormat="1" ht="17.100000000000001" customHeight="1" x14ac:dyDescent="0.15">
      <c r="A24" s="7">
        <v>11</v>
      </c>
      <c r="B24" s="8">
        <v>6400</v>
      </c>
      <c r="C24" s="9" t="s">
        <v>876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1512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5" t="s">
        <v>557</v>
      </c>
      <c r="AQ24" s="158">
        <v>1</v>
      </c>
      <c r="AR24" s="159"/>
      <c r="AS24" s="19">
        <f>ROUND(L25*AQ24,0)</f>
        <v>350</v>
      </c>
      <c r="AT24" s="41"/>
    </row>
    <row r="25" spans="1:46" s="20" customFormat="1" ht="17.100000000000001" customHeight="1" x14ac:dyDescent="0.15">
      <c r="A25" s="7">
        <v>11</v>
      </c>
      <c r="B25" s="8">
        <v>6401</v>
      </c>
      <c r="C25" s="9" t="s">
        <v>877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36"/>
      <c r="AQ25" s="56"/>
      <c r="AR25" s="57"/>
      <c r="AS25" s="19">
        <f>ROUND(L25*X26,0)</f>
        <v>315</v>
      </c>
      <c r="AT25" s="41"/>
    </row>
    <row r="26" spans="1:46" s="20" customFormat="1" ht="17.100000000000001" customHeight="1" x14ac:dyDescent="0.15">
      <c r="A26" s="7">
        <v>11</v>
      </c>
      <c r="B26" s="8">
        <v>6402</v>
      </c>
      <c r="C26" s="9" t="s">
        <v>878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200</v>
      </c>
      <c r="Q26" s="131"/>
      <c r="R26" s="131"/>
      <c r="S26" s="131"/>
      <c r="T26" s="131"/>
      <c r="U26" s="131"/>
      <c r="V26" s="70"/>
      <c r="W26" s="25" t="s">
        <v>201</v>
      </c>
      <c r="X26" s="158">
        <v>0.9</v>
      </c>
      <c r="Y26" s="159"/>
      <c r="Z26" s="60" t="s">
        <v>1513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5" t="s">
        <v>201</v>
      </c>
      <c r="AQ26" s="158">
        <v>1</v>
      </c>
      <c r="AR26" s="159"/>
      <c r="AS26" s="26">
        <f>ROUND(ROUND(L25*X26,0)*AQ26,0)</f>
        <v>315</v>
      </c>
      <c r="AT26" s="41"/>
    </row>
    <row r="27" spans="1:46" s="20" customFormat="1" ht="17.100000000000001" customHeight="1" x14ac:dyDescent="0.15">
      <c r="A27" s="7">
        <v>11</v>
      </c>
      <c r="B27" s="8">
        <v>6403</v>
      </c>
      <c r="C27" s="9" t="s">
        <v>879</v>
      </c>
      <c r="D27" s="164" t="s">
        <v>1459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36"/>
      <c r="AQ27" s="56"/>
      <c r="AR27" s="57"/>
      <c r="AS27" s="19">
        <f>ROUND(L29,0)</f>
        <v>420</v>
      </c>
      <c r="AT27" s="41"/>
    </row>
    <row r="28" spans="1:46" s="20" customFormat="1" ht="17.100000000000001" customHeight="1" x14ac:dyDescent="0.15">
      <c r="A28" s="7">
        <v>11</v>
      </c>
      <c r="B28" s="8">
        <v>6404</v>
      </c>
      <c r="C28" s="9" t="s">
        <v>880</v>
      </c>
      <c r="D28" s="20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1512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5" t="s">
        <v>557</v>
      </c>
      <c r="AQ28" s="158">
        <v>1</v>
      </c>
      <c r="AR28" s="159"/>
      <c r="AS28" s="19">
        <f>ROUND(L29*AQ28,0)</f>
        <v>420</v>
      </c>
      <c r="AT28" s="41"/>
    </row>
    <row r="29" spans="1:46" s="20" customFormat="1" ht="17.100000000000001" customHeight="1" x14ac:dyDescent="0.15">
      <c r="A29" s="7">
        <v>11</v>
      </c>
      <c r="B29" s="8">
        <v>6405</v>
      </c>
      <c r="C29" s="9" t="s">
        <v>881</v>
      </c>
      <c r="D29" s="75"/>
      <c r="E29" s="76"/>
      <c r="F29" s="76"/>
      <c r="G29" s="79"/>
      <c r="L29" s="157">
        <v>420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36"/>
      <c r="AQ29" s="56"/>
      <c r="AR29" s="57"/>
      <c r="AS29" s="19">
        <f>ROUND(L29*X30,0)</f>
        <v>378</v>
      </c>
      <c r="AT29" s="41"/>
    </row>
    <row r="30" spans="1:46" s="20" customFormat="1" ht="17.100000000000001" customHeight="1" x14ac:dyDescent="0.15">
      <c r="A30" s="7">
        <v>11</v>
      </c>
      <c r="B30" s="8">
        <v>6406</v>
      </c>
      <c r="C30" s="9" t="s">
        <v>0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200</v>
      </c>
      <c r="Q30" s="131"/>
      <c r="R30" s="131"/>
      <c r="S30" s="131"/>
      <c r="T30" s="131"/>
      <c r="U30" s="131"/>
      <c r="V30" s="70"/>
      <c r="W30" s="25" t="s">
        <v>201</v>
      </c>
      <c r="X30" s="158">
        <v>0.9</v>
      </c>
      <c r="Y30" s="159"/>
      <c r="Z30" s="60" t="s">
        <v>1513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5" t="s">
        <v>201</v>
      </c>
      <c r="AQ30" s="158">
        <v>1</v>
      </c>
      <c r="AR30" s="159"/>
      <c r="AS30" s="26">
        <f>ROUND(ROUND(L29*X30,0)*AQ30,0)</f>
        <v>378</v>
      </c>
      <c r="AT30" s="41"/>
    </row>
    <row r="31" spans="1:46" s="20" customFormat="1" ht="17.100000000000001" customHeight="1" x14ac:dyDescent="0.15">
      <c r="A31" s="7">
        <v>11</v>
      </c>
      <c r="B31" s="8">
        <v>6407</v>
      </c>
      <c r="C31" s="9" t="s">
        <v>1</v>
      </c>
      <c r="D31" s="164" t="s">
        <v>1460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36"/>
      <c r="AQ31" s="56"/>
      <c r="AR31" s="57"/>
      <c r="AS31" s="19">
        <f>ROUND(L33,0)</f>
        <v>490</v>
      </c>
      <c r="AT31" s="41"/>
    </row>
    <row r="32" spans="1:46" s="20" customFormat="1" ht="17.100000000000001" customHeight="1" x14ac:dyDescent="0.15">
      <c r="A32" s="7">
        <v>11</v>
      </c>
      <c r="B32" s="8">
        <v>6408</v>
      </c>
      <c r="C32" s="9" t="s">
        <v>2</v>
      </c>
      <c r="D32" s="202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1512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5" t="s">
        <v>557</v>
      </c>
      <c r="AQ32" s="158">
        <v>1</v>
      </c>
      <c r="AR32" s="159"/>
      <c r="AS32" s="19">
        <f>ROUND(L33*AQ32,0)</f>
        <v>490</v>
      </c>
      <c r="AT32" s="41"/>
    </row>
    <row r="33" spans="1:46" s="20" customFormat="1" ht="17.100000000000001" customHeight="1" x14ac:dyDescent="0.15">
      <c r="A33" s="7">
        <v>11</v>
      </c>
      <c r="B33" s="8">
        <v>6409</v>
      </c>
      <c r="C33" s="9" t="s">
        <v>3</v>
      </c>
      <c r="D33" s="75"/>
      <c r="E33" s="76"/>
      <c r="F33" s="76"/>
      <c r="G33" s="79"/>
      <c r="L33" s="157">
        <v>490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36"/>
      <c r="AQ33" s="56"/>
      <c r="AR33" s="57"/>
      <c r="AS33" s="19">
        <f>ROUND(L33*X34,0)</f>
        <v>441</v>
      </c>
      <c r="AT33" s="41"/>
    </row>
    <row r="34" spans="1:46" s="20" customFormat="1" ht="17.100000000000001" customHeight="1" x14ac:dyDescent="0.15">
      <c r="A34" s="7">
        <v>11</v>
      </c>
      <c r="B34" s="8">
        <v>6410</v>
      </c>
      <c r="C34" s="9" t="s">
        <v>4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200</v>
      </c>
      <c r="Q34" s="131"/>
      <c r="R34" s="131"/>
      <c r="S34" s="131"/>
      <c r="T34" s="131"/>
      <c r="U34" s="131"/>
      <c r="V34" s="70"/>
      <c r="W34" s="25" t="s">
        <v>201</v>
      </c>
      <c r="X34" s="158">
        <v>0.9</v>
      </c>
      <c r="Y34" s="159"/>
      <c r="Z34" s="60" t="s">
        <v>1513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5" t="s">
        <v>201</v>
      </c>
      <c r="AQ34" s="158">
        <v>1</v>
      </c>
      <c r="AR34" s="159"/>
      <c r="AS34" s="26">
        <f>ROUND(ROUND(L33*X34,0)*AQ34,0)</f>
        <v>441</v>
      </c>
      <c r="AT34" s="41"/>
    </row>
    <row r="35" spans="1:46" s="20" customFormat="1" ht="17.100000000000001" customHeight="1" x14ac:dyDescent="0.15">
      <c r="A35" s="7">
        <v>11</v>
      </c>
      <c r="B35" s="8">
        <v>6411</v>
      </c>
      <c r="C35" s="9" t="s">
        <v>66</v>
      </c>
      <c r="D35" s="164" t="s">
        <v>1461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36"/>
      <c r="AQ35" s="56"/>
      <c r="AR35" s="57"/>
      <c r="AS35" s="19">
        <f>ROUND(L37,0)</f>
        <v>560</v>
      </c>
      <c r="AT35" s="41"/>
    </row>
    <row r="36" spans="1:46" s="20" customFormat="1" ht="17.100000000000001" customHeight="1" x14ac:dyDescent="0.15">
      <c r="A36" s="7">
        <v>11</v>
      </c>
      <c r="B36" s="8">
        <v>6412</v>
      </c>
      <c r="C36" s="9" t="s">
        <v>67</v>
      </c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1512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5" t="s">
        <v>557</v>
      </c>
      <c r="AQ36" s="158">
        <v>1</v>
      </c>
      <c r="AR36" s="159"/>
      <c r="AS36" s="19">
        <f>ROUND(L37*AQ36,0)</f>
        <v>560</v>
      </c>
      <c r="AT36" s="41"/>
    </row>
    <row r="37" spans="1:46" s="20" customFormat="1" ht="17.100000000000001" customHeight="1" x14ac:dyDescent="0.15">
      <c r="A37" s="7">
        <v>11</v>
      </c>
      <c r="B37" s="8">
        <v>6413</v>
      </c>
      <c r="C37" s="9" t="s">
        <v>68</v>
      </c>
      <c r="D37" s="75"/>
      <c r="E37" s="76"/>
      <c r="F37" s="76"/>
      <c r="G37" s="79"/>
      <c r="L37" s="157">
        <v>560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36"/>
      <c r="AQ37" s="56"/>
      <c r="AR37" s="57"/>
      <c r="AS37" s="19">
        <f>ROUND(L37*X38,0)</f>
        <v>504</v>
      </c>
      <c r="AT37" s="41"/>
    </row>
    <row r="38" spans="1:46" s="20" customFormat="1" ht="17.100000000000001" customHeight="1" x14ac:dyDescent="0.15">
      <c r="A38" s="7">
        <v>11</v>
      </c>
      <c r="B38" s="8">
        <v>6414</v>
      </c>
      <c r="C38" s="9" t="s">
        <v>5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200</v>
      </c>
      <c r="Q38" s="131"/>
      <c r="R38" s="131"/>
      <c r="S38" s="131"/>
      <c r="T38" s="131"/>
      <c r="U38" s="131"/>
      <c r="V38" s="70"/>
      <c r="W38" s="25" t="s">
        <v>201</v>
      </c>
      <c r="X38" s="158">
        <v>0.9</v>
      </c>
      <c r="Y38" s="159"/>
      <c r="Z38" s="60" t="s">
        <v>1513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5" t="s">
        <v>201</v>
      </c>
      <c r="AQ38" s="158">
        <v>1</v>
      </c>
      <c r="AR38" s="159"/>
      <c r="AS38" s="26">
        <f>ROUND(ROUND(L37*X38,0)*AQ38,0)</f>
        <v>504</v>
      </c>
      <c r="AT38" s="41"/>
    </row>
    <row r="39" spans="1:46" s="20" customFormat="1" ht="17.100000000000001" customHeight="1" x14ac:dyDescent="0.15">
      <c r="A39" s="7">
        <v>11</v>
      </c>
      <c r="B39" s="8">
        <v>6415</v>
      </c>
      <c r="C39" s="9" t="s">
        <v>6</v>
      </c>
      <c r="D39" s="164" t="s">
        <v>1462</v>
      </c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36"/>
      <c r="AQ39" s="56"/>
      <c r="AR39" s="57"/>
      <c r="AS39" s="19">
        <f>ROUND(L41,0)</f>
        <v>630</v>
      </c>
      <c r="AT39" s="41"/>
    </row>
    <row r="40" spans="1:46" s="20" customFormat="1" ht="17.100000000000001" customHeight="1" x14ac:dyDescent="0.15">
      <c r="A40" s="7">
        <v>11</v>
      </c>
      <c r="B40" s="8">
        <v>6416</v>
      </c>
      <c r="C40" s="9" t="s">
        <v>7</v>
      </c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1512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5" t="s">
        <v>557</v>
      </c>
      <c r="AQ40" s="158">
        <v>1</v>
      </c>
      <c r="AR40" s="159"/>
      <c r="AS40" s="19">
        <f>ROUND(L41*AQ40,0)</f>
        <v>630</v>
      </c>
      <c r="AT40" s="41"/>
    </row>
    <row r="41" spans="1:46" s="20" customFormat="1" ht="17.100000000000001" customHeight="1" x14ac:dyDescent="0.15">
      <c r="A41" s="7">
        <v>11</v>
      </c>
      <c r="B41" s="8">
        <v>6417</v>
      </c>
      <c r="C41" s="9" t="s">
        <v>8</v>
      </c>
      <c r="D41" s="75"/>
      <c r="E41" s="76"/>
      <c r="F41" s="76"/>
      <c r="G41" s="79"/>
      <c r="L41" s="157">
        <v>630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36"/>
      <c r="AQ41" s="56"/>
      <c r="AR41" s="57"/>
      <c r="AS41" s="19">
        <f>ROUND(L41*X42,0)</f>
        <v>567</v>
      </c>
      <c r="AT41" s="41"/>
    </row>
    <row r="42" spans="1:46" s="20" customFormat="1" ht="17.100000000000001" customHeight="1" x14ac:dyDescent="0.15">
      <c r="A42" s="7">
        <v>11</v>
      </c>
      <c r="B42" s="8">
        <v>6418</v>
      </c>
      <c r="C42" s="9" t="s">
        <v>9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200</v>
      </c>
      <c r="Q42" s="131"/>
      <c r="R42" s="131"/>
      <c r="S42" s="131"/>
      <c r="T42" s="131"/>
      <c r="U42" s="131"/>
      <c r="V42" s="70"/>
      <c r="W42" s="25" t="s">
        <v>201</v>
      </c>
      <c r="X42" s="158">
        <v>0.9</v>
      </c>
      <c r="Y42" s="159"/>
      <c r="Z42" s="60" t="s">
        <v>1513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5" t="s">
        <v>201</v>
      </c>
      <c r="AQ42" s="158">
        <v>1</v>
      </c>
      <c r="AR42" s="159"/>
      <c r="AS42" s="26">
        <f>ROUND(ROUND(L41*X42,0)*AQ42,0)</f>
        <v>567</v>
      </c>
      <c r="AT42" s="41"/>
    </row>
    <row r="43" spans="1:46" s="20" customFormat="1" ht="17.100000000000001" customHeight="1" x14ac:dyDescent="0.15">
      <c r="A43" s="7">
        <v>11</v>
      </c>
      <c r="B43" s="8">
        <v>6419</v>
      </c>
      <c r="C43" s="9" t="s">
        <v>10</v>
      </c>
      <c r="D43" s="164" t="s">
        <v>1463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36"/>
      <c r="AQ43" s="56"/>
      <c r="AR43" s="57"/>
      <c r="AS43" s="19">
        <f>ROUND(L45,0)</f>
        <v>700</v>
      </c>
      <c r="AT43" s="41"/>
    </row>
    <row r="44" spans="1:46" s="20" customFormat="1" ht="17.100000000000001" customHeight="1" x14ac:dyDescent="0.15">
      <c r="A44" s="7">
        <v>11</v>
      </c>
      <c r="B44" s="8">
        <v>6420</v>
      </c>
      <c r="C44" s="9" t="s">
        <v>1405</v>
      </c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1512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5" t="s">
        <v>557</v>
      </c>
      <c r="AQ44" s="158">
        <v>1</v>
      </c>
      <c r="AR44" s="159"/>
      <c r="AS44" s="19">
        <f>ROUND(L45*AQ44,0)</f>
        <v>700</v>
      </c>
      <c r="AT44" s="41"/>
    </row>
    <row r="45" spans="1:46" s="20" customFormat="1" ht="17.100000000000001" customHeight="1" x14ac:dyDescent="0.15">
      <c r="A45" s="7">
        <v>11</v>
      </c>
      <c r="B45" s="8">
        <v>6421</v>
      </c>
      <c r="C45" s="9" t="s">
        <v>1406</v>
      </c>
      <c r="D45" s="75"/>
      <c r="E45" s="76"/>
      <c r="F45" s="76"/>
      <c r="G45" s="79"/>
      <c r="L45" s="157">
        <v>700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36"/>
      <c r="AQ45" s="56"/>
      <c r="AR45" s="57"/>
      <c r="AS45" s="19">
        <f>ROUND(L45*X46,0)</f>
        <v>630</v>
      </c>
      <c r="AT45" s="41"/>
    </row>
    <row r="46" spans="1:46" s="20" customFormat="1" ht="17.100000000000001" customHeight="1" x14ac:dyDescent="0.15">
      <c r="A46" s="7">
        <v>11</v>
      </c>
      <c r="B46" s="8">
        <v>6422</v>
      </c>
      <c r="C46" s="9" t="s">
        <v>1407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200</v>
      </c>
      <c r="Q46" s="131"/>
      <c r="R46" s="131"/>
      <c r="S46" s="131"/>
      <c r="T46" s="131"/>
      <c r="U46" s="131"/>
      <c r="V46" s="70"/>
      <c r="W46" s="25" t="s">
        <v>201</v>
      </c>
      <c r="X46" s="158">
        <v>0.9</v>
      </c>
      <c r="Y46" s="159"/>
      <c r="Z46" s="60" t="s">
        <v>1513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5" t="s">
        <v>201</v>
      </c>
      <c r="AQ46" s="158">
        <v>1</v>
      </c>
      <c r="AR46" s="159"/>
      <c r="AS46" s="26">
        <f>ROUND(ROUND(L45*X46,0)*AQ46,0)</f>
        <v>630</v>
      </c>
      <c r="AT46" s="41"/>
    </row>
    <row r="47" spans="1:46" s="20" customFormat="1" ht="17.100000000000001" customHeight="1" x14ac:dyDescent="0.15">
      <c r="A47" s="7">
        <v>11</v>
      </c>
      <c r="B47" s="8">
        <v>6423</v>
      </c>
      <c r="C47" s="9" t="s">
        <v>1408</v>
      </c>
      <c r="D47" s="164" t="s">
        <v>1464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6"/>
      <c r="AQ47" s="56"/>
      <c r="AR47" s="57"/>
      <c r="AS47" s="19">
        <f>ROUND(L49,0)</f>
        <v>770</v>
      </c>
      <c r="AT47" s="41"/>
    </row>
    <row r="48" spans="1:46" s="20" customFormat="1" ht="17.100000000000001" customHeight="1" x14ac:dyDescent="0.15">
      <c r="A48" s="7">
        <v>11</v>
      </c>
      <c r="B48" s="8">
        <v>6424</v>
      </c>
      <c r="C48" s="9" t="s">
        <v>403</v>
      </c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1512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5" t="s">
        <v>557</v>
      </c>
      <c r="AQ48" s="158">
        <v>1</v>
      </c>
      <c r="AR48" s="159"/>
      <c r="AS48" s="19">
        <f>ROUND(L49*AQ48,0)</f>
        <v>770</v>
      </c>
      <c r="AT48" s="41"/>
    </row>
    <row r="49" spans="1:46" s="20" customFormat="1" ht="17.100000000000001" customHeight="1" x14ac:dyDescent="0.15">
      <c r="A49" s="7">
        <v>11</v>
      </c>
      <c r="B49" s="8">
        <v>6425</v>
      </c>
      <c r="C49" s="9" t="s">
        <v>404</v>
      </c>
      <c r="D49" s="75"/>
      <c r="E49" s="76"/>
      <c r="F49" s="76"/>
      <c r="G49" s="79"/>
      <c r="L49" s="157">
        <v>770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6"/>
      <c r="AQ49" s="56"/>
      <c r="AR49" s="57"/>
      <c r="AS49" s="19">
        <f>ROUND(L49*X50,0)</f>
        <v>693</v>
      </c>
      <c r="AT49" s="41"/>
    </row>
    <row r="50" spans="1:46" s="20" customFormat="1" ht="17.100000000000001" customHeight="1" x14ac:dyDescent="0.15">
      <c r="A50" s="7">
        <v>11</v>
      </c>
      <c r="B50" s="8">
        <v>6426</v>
      </c>
      <c r="C50" s="9" t="s">
        <v>1518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200</v>
      </c>
      <c r="Q50" s="131"/>
      <c r="R50" s="131"/>
      <c r="S50" s="131"/>
      <c r="T50" s="131"/>
      <c r="U50" s="131"/>
      <c r="V50" s="70"/>
      <c r="W50" s="25" t="s">
        <v>201</v>
      </c>
      <c r="X50" s="158">
        <v>0.9</v>
      </c>
      <c r="Y50" s="159"/>
      <c r="Z50" s="60" t="s">
        <v>1513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5" t="s">
        <v>201</v>
      </c>
      <c r="AQ50" s="158">
        <v>1</v>
      </c>
      <c r="AR50" s="159"/>
      <c r="AS50" s="26">
        <f>ROUND(ROUND(L49*X50,0)*AQ50,0)</f>
        <v>693</v>
      </c>
      <c r="AT50" s="41"/>
    </row>
    <row r="51" spans="1:46" s="20" customFormat="1" ht="17.100000000000001" customHeight="1" x14ac:dyDescent="0.15">
      <c r="A51" s="7">
        <v>11</v>
      </c>
      <c r="B51" s="8">
        <v>6427</v>
      </c>
      <c r="C51" s="9" t="s">
        <v>1519</v>
      </c>
      <c r="D51" s="164" t="s">
        <v>1465</v>
      </c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6"/>
      <c r="AQ51" s="56"/>
      <c r="AR51" s="57"/>
      <c r="AS51" s="19">
        <f>ROUND(L53,0)</f>
        <v>840</v>
      </c>
      <c r="AT51" s="41"/>
    </row>
    <row r="52" spans="1:46" s="20" customFormat="1" ht="17.100000000000001" customHeight="1" x14ac:dyDescent="0.15">
      <c r="A52" s="7">
        <v>11</v>
      </c>
      <c r="B52" s="8">
        <v>6428</v>
      </c>
      <c r="C52" s="9" t="s">
        <v>1520</v>
      </c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1512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5" t="s">
        <v>557</v>
      </c>
      <c r="AQ52" s="158">
        <v>1</v>
      </c>
      <c r="AR52" s="159"/>
      <c r="AS52" s="19">
        <f>ROUND(L53*AQ52,0)</f>
        <v>840</v>
      </c>
      <c r="AT52" s="41"/>
    </row>
    <row r="53" spans="1:46" s="20" customFormat="1" ht="17.100000000000001" customHeight="1" x14ac:dyDescent="0.15">
      <c r="A53" s="7">
        <v>11</v>
      </c>
      <c r="B53" s="8">
        <v>6429</v>
      </c>
      <c r="C53" s="9" t="s">
        <v>1521</v>
      </c>
      <c r="D53" s="75"/>
      <c r="E53" s="76"/>
      <c r="F53" s="76"/>
      <c r="G53" s="79"/>
      <c r="L53" s="157">
        <v>840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36"/>
      <c r="AQ53" s="56"/>
      <c r="AR53" s="57"/>
      <c r="AS53" s="19">
        <f>ROUND(L53*X54,0)</f>
        <v>756</v>
      </c>
      <c r="AT53" s="41"/>
    </row>
    <row r="54" spans="1:46" s="20" customFormat="1" ht="17.100000000000001" customHeight="1" x14ac:dyDescent="0.15">
      <c r="A54" s="7">
        <v>11</v>
      </c>
      <c r="B54" s="8">
        <v>6430</v>
      </c>
      <c r="C54" s="9" t="s">
        <v>1522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200</v>
      </c>
      <c r="Q54" s="131"/>
      <c r="R54" s="131"/>
      <c r="S54" s="131"/>
      <c r="T54" s="131"/>
      <c r="U54" s="131"/>
      <c r="V54" s="70"/>
      <c r="W54" s="25" t="s">
        <v>201</v>
      </c>
      <c r="X54" s="158">
        <v>0.9</v>
      </c>
      <c r="Y54" s="159"/>
      <c r="Z54" s="60" t="s">
        <v>1513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5" t="s">
        <v>201</v>
      </c>
      <c r="AQ54" s="158">
        <v>1</v>
      </c>
      <c r="AR54" s="159"/>
      <c r="AS54" s="26">
        <f>ROUND(ROUND(L53*X54,0)*AQ54,0)</f>
        <v>756</v>
      </c>
      <c r="AT54" s="41"/>
    </row>
    <row r="55" spans="1:46" s="20" customFormat="1" ht="17.100000000000001" customHeight="1" x14ac:dyDescent="0.15">
      <c r="A55" s="7">
        <v>11</v>
      </c>
      <c r="B55" s="8">
        <v>6431</v>
      </c>
      <c r="C55" s="9" t="s">
        <v>1523</v>
      </c>
      <c r="D55" s="164" t="s">
        <v>1466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36"/>
      <c r="AQ55" s="56"/>
      <c r="AR55" s="57"/>
      <c r="AS55" s="19">
        <f>ROUND(L57,0)</f>
        <v>910</v>
      </c>
      <c r="AT55" s="41"/>
    </row>
    <row r="56" spans="1:46" s="20" customFormat="1" ht="17.100000000000001" customHeight="1" x14ac:dyDescent="0.15">
      <c r="A56" s="7">
        <v>11</v>
      </c>
      <c r="B56" s="8">
        <v>6432</v>
      </c>
      <c r="C56" s="9" t="s">
        <v>1524</v>
      </c>
      <c r="D56" s="202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1512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5" t="s">
        <v>557</v>
      </c>
      <c r="AQ56" s="158">
        <v>1</v>
      </c>
      <c r="AR56" s="159"/>
      <c r="AS56" s="19">
        <f>ROUND(L57*AQ56,0)</f>
        <v>910</v>
      </c>
      <c r="AT56" s="41"/>
    </row>
    <row r="57" spans="1:46" s="20" customFormat="1" ht="17.100000000000001" customHeight="1" x14ac:dyDescent="0.15">
      <c r="A57" s="7">
        <v>11</v>
      </c>
      <c r="B57" s="8">
        <v>6433</v>
      </c>
      <c r="C57" s="9" t="s">
        <v>1525</v>
      </c>
      <c r="D57" s="75"/>
      <c r="E57" s="76"/>
      <c r="F57" s="76"/>
      <c r="G57" s="79"/>
      <c r="L57" s="157">
        <v>910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36"/>
      <c r="AQ57" s="56"/>
      <c r="AR57" s="57"/>
      <c r="AS57" s="19">
        <f>ROUND(L57*X58,0)</f>
        <v>819</v>
      </c>
      <c r="AT57" s="41"/>
    </row>
    <row r="58" spans="1:46" s="20" customFormat="1" ht="17.100000000000001" customHeight="1" x14ac:dyDescent="0.15">
      <c r="A58" s="7">
        <v>11</v>
      </c>
      <c r="B58" s="8">
        <v>6434</v>
      </c>
      <c r="C58" s="9" t="s">
        <v>1526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200</v>
      </c>
      <c r="Q58" s="131"/>
      <c r="R58" s="131"/>
      <c r="S58" s="131"/>
      <c r="T58" s="131"/>
      <c r="U58" s="131"/>
      <c r="V58" s="70"/>
      <c r="W58" s="25" t="s">
        <v>201</v>
      </c>
      <c r="X58" s="158">
        <v>0.9</v>
      </c>
      <c r="Y58" s="159"/>
      <c r="Z58" s="60" t="s">
        <v>1513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5" t="s">
        <v>201</v>
      </c>
      <c r="AQ58" s="158">
        <v>1</v>
      </c>
      <c r="AR58" s="159"/>
      <c r="AS58" s="26">
        <f>ROUND(ROUND(L57*X58,0)*AQ58,0)</f>
        <v>819</v>
      </c>
      <c r="AT58" s="41"/>
    </row>
    <row r="59" spans="1:46" s="20" customFormat="1" ht="17.100000000000001" customHeight="1" x14ac:dyDescent="0.15">
      <c r="A59" s="7">
        <v>11</v>
      </c>
      <c r="B59" s="8">
        <v>6435</v>
      </c>
      <c r="C59" s="9" t="s">
        <v>1527</v>
      </c>
      <c r="D59" s="164" t="s">
        <v>1467</v>
      </c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16"/>
      <c r="P59" s="17"/>
      <c r="Q59" s="17"/>
      <c r="R59" s="17"/>
      <c r="S59" s="17"/>
      <c r="T59" s="40"/>
      <c r="U59" s="40"/>
      <c r="V59" s="32"/>
      <c r="W59" s="17"/>
      <c r="X59" s="64"/>
      <c r="Y59" s="65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36"/>
      <c r="AQ59" s="56"/>
      <c r="AR59" s="57"/>
      <c r="AS59" s="19">
        <f>ROUND(L61,0)</f>
        <v>980</v>
      </c>
      <c r="AT59" s="41"/>
    </row>
    <row r="60" spans="1:46" s="20" customFormat="1" ht="17.100000000000001" customHeight="1" x14ac:dyDescent="0.15">
      <c r="A60" s="7">
        <v>11</v>
      </c>
      <c r="B60" s="8">
        <v>6436</v>
      </c>
      <c r="C60" s="9" t="s">
        <v>1528</v>
      </c>
      <c r="D60" s="202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51"/>
      <c r="P60" s="22"/>
      <c r="Q60" s="23"/>
      <c r="R60" s="23"/>
      <c r="S60" s="23"/>
      <c r="T60" s="43"/>
      <c r="U60" s="43"/>
      <c r="V60" s="38"/>
      <c r="W60" s="38"/>
      <c r="X60" s="38"/>
      <c r="Y60" s="83"/>
      <c r="Z60" s="60" t="s">
        <v>1512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5" t="s">
        <v>557</v>
      </c>
      <c r="AQ60" s="158">
        <v>1</v>
      </c>
      <c r="AR60" s="159"/>
      <c r="AS60" s="19">
        <f>ROUND(L61*AQ60,0)</f>
        <v>980</v>
      </c>
      <c r="AT60" s="41"/>
    </row>
    <row r="61" spans="1:46" s="20" customFormat="1" ht="17.100000000000001" customHeight="1" x14ac:dyDescent="0.15">
      <c r="A61" s="7">
        <v>11</v>
      </c>
      <c r="B61" s="8">
        <v>6437</v>
      </c>
      <c r="C61" s="9" t="s">
        <v>1529</v>
      </c>
      <c r="D61" s="75"/>
      <c r="E61" s="76"/>
      <c r="F61" s="76"/>
      <c r="G61" s="79"/>
      <c r="L61" s="157">
        <v>980</v>
      </c>
      <c r="M61" s="157"/>
      <c r="N61" s="15" t="s">
        <v>731</v>
      </c>
      <c r="O61" s="21"/>
      <c r="P61" s="128" t="s">
        <v>165</v>
      </c>
      <c r="Q61" s="129"/>
      <c r="R61" s="129"/>
      <c r="S61" s="129"/>
      <c r="T61" s="129"/>
      <c r="U61" s="129"/>
      <c r="V61" s="45"/>
      <c r="W61" s="15"/>
      <c r="X61" s="27"/>
      <c r="Y61" s="67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36"/>
      <c r="AQ61" s="56"/>
      <c r="AR61" s="57"/>
      <c r="AS61" s="19">
        <f>ROUND(L61*X62,0)</f>
        <v>882</v>
      </c>
      <c r="AT61" s="41"/>
    </row>
    <row r="62" spans="1:46" s="20" customFormat="1" ht="17.100000000000001" customHeight="1" x14ac:dyDescent="0.15">
      <c r="A62" s="7">
        <v>11</v>
      </c>
      <c r="B62" s="8">
        <v>6438</v>
      </c>
      <c r="C62" s="9" t="s">
        <v>1530</v>
      </c>
      <c r="D62" s="77"/>
      <c r="E62" s="78"/>
      <c r="F62" s="78"/>
      <c r="G62" s="80"/>
      <c r="H62" s="80"/>
      <c r="I62" s="80"/>
      <c r="J62" s="38"/>
      <c r="K62" s="38"/>
      <c r="L62" s="23"/>
      <c r="M62" s="23"/>
      <c r="N62" s="23"/>
      <c r="O62" s="24"/>
      <c r="P62" s="130" t="s">
        <v>200</v>
      </c>
      <c r="Q62" s="131"/>
      <c r="R62" s="131"/>
      <c r="S62" s="131"/>
      <c r="T62" s="131"/>
      <c r="U62" s="131"/>
      <c r="V62" s="70"/>
      <c r="W62" s="25" t="s">
        <v>201</v>
      </c>
      <c r="X62" s="158">
        <v>0.9</v>
      </c>
      <c r="Y62" s="159"/>
      <c r="Z62" s="60" t="s">
        <v>1513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5" t="s">
        <v>201</v>
      </c>
      <c r="AQ62" s="158">
        <v>1</v>
      </c>
      <c r="AR62" s="159"/>
      <c r="AS62" s="26">
        <f>ROUND(ROUND(L61*X62,0)*AQ62,0)</f>
        <v>882</v>
      </c>
      <c r="AT62" s="41"/>
    </row>
    <row r="63" spans="1:46" s="20" customFormat="1" ht="17.100000000000001" customHeight="1" x14ac:dyDescent="0.15">
      <c r="A63" s="7">
        <v>11</v>
      </c>
      <c r="B63" s="8">
        <v>6439</v>
      </c>
      <c r="C63" s="9" t="s">
        <v>1531</v>
      </c>
      <c r="D63" s="164" t="s">
        <v>1468</v>
      </c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16"/>
      <c r="P63" s="17"/>
      <c r="Q63" s="17"/>
      <c r="R63" s="17"/>
      <c r="S63" s="17"/>
      <c r="T63" s="40"/>
      <c r="U63" s="40"/>
      <c r="V63" s="32"/>
      <c r="W63" s="17"/>
      <c r="X63" s="64"/>
      <c r="Y63" s="65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36"/>
      <c r="AQ63" s="56"/>
      <c r="AR63" s="57"/>
      <c r="AS63" s="19">
        <f>ROUND(L65,0)</f>
        <v>1050</v>
      </c>
      <c r="AT63" s="41"/>
    </row>
    <row r="64" spans="1:46" s="20" customFormat="1" ht="17.100000000000001" customHeight="1" x14ac:dyDescent="0.15">
      <c r="A64" s="7">
        <v>11</v>
      </c>
      <c r="B64" s="8">
        <v>6440</v>
      </c>
      <c r="C64" s="9" t="s">
        <v>1532</v>
      </c>
      <c r="D64" s="202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51"/>
      <c r="P64" s="22"/>
      <c r="Q64" s="23"/>
      <c r="R64" s="23"/>
      <c r="S64" s="23"/>
      <c r="T64" s="43"/>
      <c r="U64" s="43"/>
      <c r="V64" s="38"/>
      <c r="W64" s="38"/>
      <c r="X64" s="38"/>
      <c r="Y64" s="83"/>
      <c r="Z64" s="60" t="s">
        <v>1512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5" t="s">
        <v>557</v>
      </c>
      <c r="AQ64" s="158">
        <v>1</v>
      </c>
      <c r="AR64" s="159"/>
      <c r="AS64" s="19">
        <f>ROUND(L65*AQ64,0)</f>
        <v>1050</v>
      </c>
      <c r="AT64" s="41"/>
    </row>
    <row r="65" spans="1:46" s="20" customFormat="1" ht="17.100000000000001" customHeight="1" x14ac:dyDescent="0.15">
      <c r="A65" s="7">
        <v>11</v>
      </c>
      <c r="B65" s="8">
        <v>6441</v>
      </c>
      <c r="C65" s="9" t="s">
        <v>1533</v>
      </c>
      <c r="D65" s="75"/>
      <c r="E65" s="76"/>
      <c r="F65" s="76"/>
      <c r="G65" s="79"/>
      <c r="L65" s="157">
        <v>1050</v>
      </c>
      <c r="M65" s="157"/>
      <c r="N65" s="15" t="s">
        <v>731</v>
      </c>
      <c r="O65" s="21"/>
      <c r="P65" s="128" t="s">
        <v>165</v>
      </c>
      <c r="Q65" s="129"/>
      <c r="R65" s="129"/>
      <c r="S65" s="129"/>
      <c r="T65" s="129"/>
      <c r="U65" s="129"/>
      <c r="V65" s="45"/>
      <c r="W65" s="15"/>
      <c r="X65" s="27"/>
      <c r="Y65" s="67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36"/>
      <c r="AQ65" s="56"/>
      <c r="AR65" s="57"/>
      <c r="AS65" s="19">
        <f>ROUND(L65*X66,0)</f>
        <v>945</v>
      </c>
      <c r="AT65" s="41"/>
    </row>
    <row r="66" spans="1:46" s="20" customFormat="1" ht="17.100000000000001" customHeight="1" x14ac:dyDescent="0.15">
      <c r="A66" s="7">
        <v>11</v>
      </c>
      <c r="B66" s="8">
        <v>6442</v>
      </c>
      <c r="C66" s="9" t="s">
        <v>1534</v>
      </c>
      <c r="D66" s="77"/>
      <c r="E66" s="78"/>
      <c r="F66" s="78"/>
      <c r="G66" s="80"/>
      <c r="H66" s="80"/>
      <c r="I66" s="80"/>
      <c r="J66" s="38"/>
      <c r="K66" s="38"/>
      <c r="L66" s="23"/>
      <c r="M66" s="23"/>
      <c r="N66" s="23"/>
      <c r="O66" s="24"/>
      <c r="P66" s="130" t="s">
        <v>200</v>
      </c>
      <c r="Q66" s="131"/>
      <c r="R66" s="131"/>
      <c r="S66" s="131"/>
      <c r="T66" s="131"/>
      <c r="U66" s="131"/>
      <c r="V66" s="70"/>
      <c r="W66" s="25" t="s">
        <v>201</v>
      </c>
      <c r="X66" s="158">
        <v>0.9</v>
      </c>
      <c r="Y66" s="159"/>
      <c r="Z66" s="60" t="s">
        <v>1513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5" t="s">
        <v>201</v>
      </c>
      <c r="AQ66" s="158">
        <v>1</v>
      </c>
      <c r="AR66" s="159"/>
      <c r="AS66" s="26">
        <f>ROUND(ROUND(L65*X66,0)*AQ66,0)</f>
        <v>945</v>
      </c>
      <c r="AT66" s="41"/>
    </row>
    <row r="67" spans="1:46" s="20" customFormat="1" ht="17.100000000000001" customHeight="1" x14ac:dyDescent="0.15">
      <c r="A67" s="7">
        <v>11</v>
      </c>
      <c r="B67" s="8">
        <v>6443</v>
      </c>
      <c r="C67" s="9" t="s">
        <v>1535</v>
      </c>
      <c r="D67" s="164" t="s">
        <v>1469</v>
      </c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16"/>
      <c r="P67" s="17"/>
      <c r="Q67" s="17"/>
      <c r="R67" s="17"/>
      <c r="S67" s="17"/>
      <c r="T67" s="40"/>
      <c r="U67" s="40"/>
      <c r="V67" s="32"/>
      <c r="W67" s="17"/>
      <c r="X67" s="64"/>
      <c r="Y67" s="65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36"/>
      <c r="AQ67" s="56"/>
      <c r="AR67" s="57"/>
      <c r="AS67" s="19">
        <f>ROUND(L69,0)</f>
        <v>1120</v>
      </c>
      <c r="AT67" s="41"/>
    </row>
    <row r="68" spans="1:46" s="20" customFormat="1" ht="17.100000000000001" customHeight="1" x14ac:dyDescent="0.15">
      <c r="A68" s="7">
        <v>11</v>
      </c>
      <c r="B68" s="8">
        <v>6444</v>
      </c>
      <c r="C68" s="9" t="s">
        <v>1536</v>
      </c>
      <c r="D68" s="202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51"/>
      <c r="P68" s="22"/>
      <c r="Q68" s="23"/>
      <c r="R68" s="23"/>
      <c r="S68" s="23"/>
      <c r="T68" s="43"/>
      <c r="U68" s="43"/>
      <c r="V68" s="38"/>
      <c r="W68" s="38"/>
      <c r="X68" s="38"/>
      <c r="Y68" s="83"/>
      <c r="Z68" s="60" t="s">
        <v>1512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5" t="s">
        <v>557</v>
      </c>
      <c r="AQ68" s="158">
        <v>1</v>
      </c>
      <c r="AR68" s="159"/>
      <c r="AS68" s="19">
        <f>ROUND(L69*AQ68,0)</f>
        <v>1120</v>
      </c>
      <c r="AT68" s="41"/>
    </row>
    <row r="69" spans="1:46" s="20" customFormat="1" ht="17.100000000000001" customHeight="1" x14ac:dyDescent="0.15">
      <c r="A69" s="7">
        <v>11</v>
      </c>
      <c r="B69" s="8">
        <v>6445</v>
      </c>
      <c r="C69" s="9" t="s">
        <v>1537</v>
      </c>
      <c r="D69" s="75"/>
      <c r="E69" s="76"/>
      <c r="F69" s="76"/>
      <c r="G69" s="79"/>
      <c r="L69" s="157">
        <v>1120</v>
      </c>
      <c r="M69" s="157"/>
      <c r="N69" s="15" t="s">
        <v>731</v>
      </c>
      <c r="O69" s="21"/>
      <c r="P69" s="128" t="s">
        <v>165</v>
      </c>
      <c r="Q69" s="129"/>
      <c r="R69" s="129"/>
      <c r="S69" s="129"/>
      <c r="T69" s="129"/>
      <c r="U69" s="129"/>
      <c r="V69" s="45"/>
      <c r="W69" s="15"/>
      <c r="X69" s="27"/>
      <c r="Y69" s="67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36"/>
      <c r="AQ69" s="56"/>
      <c r="AR69" s="57"/>
      <c r="AS69" s="19">
        <f>ROUND(L69*X70,0)</f>
        <v>1008</v>
      </c>
      <c r="AT69" s="41"/>
    </row>
    <row r="70" spans="1:46" s="20" customFormat="1" ht="17.100000000000001" customHeight="1" x14ac:dyDescent="0.15">
      <c r="A70" s="7">
        <v>11</v>
      </c>
      <c r="B70" s="8">
        <v>6446</v>
      </c>
      <c r="C70" s="9" t="s">
        <v>1538</v>
      </c>
      <c r="D70" s="77"/>
      <c r="E70" s="78"/>
      <c r="F70" s="78"/>
      <c r="G70" s="80"/>
      <c r="H70" s="80"/>
      <c r="I70" s="80"/>
      <c r="J70" s="38"/>
      <c r="K70" s="38"/>
      <c r="L70" s="23"/>
      <c r="M70" s="23"/>
      <c r="N70" s="23"/>
      <c r="O70" s="24"/>
      <c r="P70" s="130" t="s">
        <v>200</v>
      </c>
      <c r="Q70" s="131"/>
      <c r="R70" s="131"/>
      <c r="S70" s="131"/>
      <c r="T70" s="131"/>
      <c r="U70" s="131"/>
      <c r="V70" s="70"/>
      <c r="W70" s="25" t="s">
        <v>201</v>
      </c>
      <c r="X70" s="158">
        <v>0.9</v>
      </c>
      <c r="Y70" s="159"/>
      <c r="Z70" s="60" t="s">
        <v>1513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5" t="s">
        <v>201</v>
      </c>
      <c r="AQ70" s="158">
        <v>1</v>
      </c>
      <c r="AR70" s="159"/>
      <c r="AS70" s="26">
        <f>ROUND(ROUND(L69*X70,0)*AQ70,0)</f>
        <v>1008</v>
      </c>
      <c r="AT70" s="41"/>
    </row>
    <row r="71" spans="1:46" s="20" customFormat="1" ht="17.100000000000001" customHeight="1" x14ac:dyDescent="0.15">
      <c r="A71" s="7">
        <v>11</v>
      </c>
      <c r="B71" s="8">
        <v>6447</v>
      </c>
      <c r="C71" s="9" t="s">
        <v>1539</v>
      </c>
      <c r="D71" s="164" t="s">
        <v>1470</v>
      </c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16"/>
      <c r="P71" s="17"/>
      <c r="Q71" s="17"/>
      <c r="R71" s="17"/>
      <c r="S71" s="17"/>
      <c r="T71" s="40"/>
      <c r="U71" s="40"/>
      <c r="V71" s="32"/>
      <c r="W71" s="17"/>
      <c r="X71" s="64"/>
      <c r="Y71" s="65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36"/>
      <c r="AQ71" s="56"/>
      <c r="AR71" s="57"/>
      <c r="AS71" s="19">
        <f>ROUND(L73,0)</f>
        <v>1190</v>
      </c>
      <c r="AT71" s="41"/>
    </row>
    <row r="72" spans="1:46" s="20" customFormat="1" ht="17.100000000000001" customHeight="1" x14ac:dyDescent="0.15">
      <c r="A72" s="7">
        <v>11</v>
      </c>
      <c r="B72" s="8">
        <v>6448</v>
      </c>
      <c r="C72" s="9" t="s">
        <v>1540</v>
      </c>
      <c r="D72" s="202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51"/>
      <c r="P72" s="22"/>
      <c r="Q72" s="23"/>
      <c r="R72" s="23"/>
      <c r="S72" s="23"/>
      <c r="T72" s="43"/>
      <c r="U72" s="43"/>
      <c r="V72" s="38"/>
      <c r="W72" s="38"/>
      <c r="X72" s="38"/>
      <c r="Y72" s="83"/>
      <c r="Z72" s="60" t="s">
        <v>1512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5" t="s">
        <v>557</v>
      </c>
      <c r="AQ72" s="158">
        <v>1</v>
      </c>
      <c r="AR72" s="159"/>
      <c r="AS72" s="19">
        <f>ROUND(L73*AQ72,0)</f>
        <v>1190</v>
      </c>
      <c r="AT72" s="41"/>
    </row>
    <row r="73" spans="1:46" s="20" customFormat="1" ht="17.100000000000001" customHeight="1" x14ac:dyDescent="0.15">
      <c r="A73" s="7">
        <v>11</v>
      </c>
      <c r="B73" s="8">
        <v>6449</v>
      </c>
      <c r="C73" s="9" t="s">
        <v>1541</v>
      </c>
      <c r="D73" s="75"/>
      <c r="E73" s="76"/>
      <c r="F73" s="76"/>
      <c r="G73" s="79"/>
      <c r="L73" s="157">
        <v>1190</v>
      </c>
      <c r="M73" s="157"/>
      <c r="N73" s="15" t="s">
        <v>731</v>
      </c>
      <c r="O73" s="21"/>
      <c r="P73" s="128" t="s">
        <v>165</v>
      </c>
      <c r="Q73" s="129"/>
      <c r="R73" s="129"/>
      <c r="S73" s="129"/>
      <c r="T73" s="129"/>
      <c r="U73" s="129"/>
      <c r="V73" s="45"/>
      <c r="W73" s="15"/>
      <c r="X73" s="27"/>
      <c r="Y73" s="67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36"/>
      <c r="AQ73" s="56"/>
      <c r="AR73" s="57"/>
      <c r="AS73" s="19">
        <f>ROUND(L73*X74,0)</f>
        <v>1071</v>
      </c>
      <c r="AT73" s="41"/>
    </row>
    <row r="74" spans="1:46" s="20" customFormat="1" ht="17.100000000000001" customHeight="1" x14ac:dyDescent="0.15">
      <c r="A74" s="7">
        <v>11</v>
      </c>
      <c r="B74" s="8">
        <v>6450</v>
      </c>
      <c r="C74" s="9" t="s">
        <v>1542</v>
      </c>
      <c r="D74" s="77"/>
      <c r="E74" s="78"/>
      <c r="F74" s="78"/>
      <c r="G74" s="80"/>
      <c r="H74" s="80"/>
      <c r="I74" s="80"/>
      <c r="J74" s="38"/>
      <c r="K74" s="38"/>
      <c r="L74" s="23"/>
      <c r="M74" s="23"/>
      <c r="N74" s="23"/>
      <c r="O74" s="24"/>
      <c r="P74" s="130" t="s">
        <v>200</v>
      </c>
      <c r="Q74" s="131"/>
      <c r="R74" s="131"/>
      <c r="S74" s="131"/>
      <c r="T74" s="131"/>
      <c r="U74" s="131"/>
      <c r="V74" s="70"/>
      <c r="W74" s="25" t="s">
        <v>201</v>
      </c>
      <c r="X74" s="158">
        <v>0.9</v>
      </c>
      <c r="Y74" s="159"/>
      <c r="Z74" s="60" t="s">
        <v>1513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5" t="s">
        <v>201</v>
      </c>
      <c r="AQ74" s="158">
        <v>1</v>
      </c>
      <c r="AR74" s="159"/>
      <c r="AS74" s="26">
        <f>ROUND(ROUND(L73*X74,0)*AQ74,0)</f>
        <v>1071</v>
      </c>
      <c r="AT74" s="41"/>
    </row>
    <row r="75" spans="1:46" s="20" customFormat="1" ht="17.100000000000001" customHeight="1" x14ac:dyDescent="0.15">
      <c r="A75" s="7">
        <v>11</v>
      </c>
      <c r="B75" s="8">
        <v>6451</v>
      </c>
      <c r="C75" s="9" t="s">
        <v>1543</v>
      </c>
      <c r="D75" s="164" t="s">
        <v>647</v>
      </c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16"/>
      <c r="P75" s="17"/>
      <c r="Q75" s="17"/>
      <c r="R75" s="17"/>
      <c r="S75" s="17"/>
      <c r="T75" s="40"/>
      <c r="U75" s="40"/>
      <c r="V75" s="32"/>
      <c r="W75" s="17"/>
      <c r="X75" s="64"/>
      <c r="Y75" s="65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36"/>
      <c r="AQ75" s="56"/>
      <c r="AR75" s="57"/>
      <c r="AS75" s="19">
        <f>ROUND(L77,0)</f>
        <v>1260</v>
      </c>
      <c r="AT75" s="41"/>
    </row>
    <row r="76" spans="1:46" s="20" customFormat="1" ht="17.100000000000001" customHeight="1" x14ac:dyDescent="0.15">
      <c r="A76" s="7">
        <v>11</v>
      </c>
      <c r="B76" s="8">
        <v>6452</v>
      </c>
      <c r="C76" s="9" t="s">
        <v>1544</v>
      </c>
      <c r="D76" s="202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51"/>
      <c r="P76" s="22"/>
      <c r="Q76" s="23"/>
      <c r="R76" s="23"/>
      <c r="S76" s="23"/>
      <c r="T76" s="43"/>
      <c r="U76" s="43"/>
      <c r="V76" s="38"/>
      <c r="W76" s="38"/>
      <c r="X76" s="38"/>
      <c r="Y76" s="83"/>
      <c r="Z76" s="60" t="s">
        <v>1512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5" t="s">
        <v>557</v>
      </c>
      <c r="AQ76" s="158">
        <v>1</v>
      </c>
      <c r="AR76" s="159"/>
      <c r="AS76" s="19">
        <f>ROUND(L77*AQ76,0)</f>
        <v>1260</v>
      </c>
      <c r="AT76" s="41"/>
    </row>
    <row r="77" spans="1:46" s="20" customFormat="1" ht="17.100000000000001" customHeight="1" x14ac:dyDescent="0.15">
      <c r="A77" s="7">
        <v>11</v>
      </c>
      <c r="B77" s="8">
        <v>6453</v>
      </c>
      <c r="C77" s="9" t="s">
        <v>1478</v>
      </c>
      <c r="D77" s="75"/>
      <c r="E77" s="76"/>
      <c r="F77" s="76"/>
      <c r="G77" s="79"/>
      <c r="L77" s="157">
        <v>1260</v>
      </c>
      <c r="M77" s="157"/>
      <c r="N77" s="15" t="s">
        <v>731</v>
      </c>
      <c r="O77" s="21"/>
      <c r="P77" s="128" t="s">
        <v>165</v>
      </c>
      <c r="Q77" s="129"/>
      <c r="R77" s="129"/>
      <c r="S77" s="129"/>
      <c r="T77" s="129"/>
      <c r="U77" s="129"/>
      <c r="V77" s="45"/>
      <c r="W77" s="15"/>
      <c r="X77" s="27"/>
      <c r="Y77" s="67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36"/>
      <c r="AQ77" s="56"/>
      <c r="AR77" s="57"/>
      <c r="AS77" s="19">
        <f>ROUND(L77*X78,0)</f>
        <v>1134</v>
      </c>
      <c r="AT77" s="41"/>
    </row>
    <row r="78" spans="1:46" s="20" customFormat="1" ht="17.100000000000001" customHeight="1" x14ac:dyDescent="0.15">
      <c r="A78" s="7">
        <v>11</v>
      </c>
      <c r="B78" s="8">
        <v>6454</v>
      </c>
      <c r="C78" s="9" t="s">
        <v>1479</v>
      </c>
      <c r="D78" s="77"/>
      <c r="E78" s="78"/>
      <c r="F78" s="78"/>
      <c r="G78" s="80"/>
      <c r="H78" s="80"/>
      <c r="I78" s="80"/>
      <c r="J78" s="38"/>
      <c r="K78" s="38"/>
      <c r="L78" s="23"/>
      <c r="M78" s="23"/>
      <c r="N78" s="23"/>
      <c r="O78" s="24"/>
      <c r="P78" s="130" t="s">
        <v>200</v>
      </c>
      <c r="Q78" s="131"/>
      <c r="R78" s="131"/>
      <c r="S78" s="131"/>
      <c r="T78" s="131"/>
      <c r="U78" s="131"/>
      <c r="V78" s="70"/>
      <c r="W78" s="25" t="s">
        <v>201</v>
      </c>
      <c r="X78" s="158">
        <v>0.9</v>
      </c>
      <c r="Y78" s="159"/>
      <c r="Z78" s="60" t="s">
        <v>1513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5" t="s">
        <v>201</v>
      </c>
      <c r="AQ78" s="158">
        <v>1</v>
      </c>
      <c r="AR78" s="159"/>
      <c r="AS78" s="26">
        <f>ROUND(ROUND(L77*X78,0)*AQ78,0)</f>
        <v>1134</v>
      </c>
      <c r="AT78" s="41"/>
    </row>
    <row r="79" spans="1:46" s="20" customFormat="1" ht="17.100000000000001" customHeight="1" x14ac:dyDescent="0.15">
      <c r="A79" s="7">
        <v>11</v>
      </c>
      <c r="B79" s="8">
        <v>6455</v>
      </c>
      <c r="C79" s="9" t="s">
        <v>1480</v>
      </c>
      <c r="D79" s="164" t="s">
        <v>648</v>
      </c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16"/>
      <c r="P79" s="17"/>
      <c r="Q79" s="17"/>
      <c r="R79" s="17"/>
      <c r="S79" s="17"/>
      <c r="T79" s="40"/>
      <c r="U79" s="40"/>
      <c r="V79" s="32"/>
      <c r="W79" s="17"/>
      <c r="X79" s="64"/>
      <c r="Y79" s="65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36"/>
      <c r="AQ79" s="56"/>
      <c r="AR79" s="57"/>
      <c r="AS79" s="19">
        <f>ROUND(L81,0)</f>
        <v>1330</v>
      </c>
      <c r="AT79" s="41"/>
    </row>
    <row r="80" spans="1:46" s="20" customFormat="1" ht="17.100000000000001" customHeight="1" x14ac:dyDescent="0.15">
      <c r="A80" s="7">
        <v>11</v>
      </c>
      <c r="B80" s="8">
        <v>6456</v>
      </c>
      <c r="C80" s="9" t="s">
        <v>1481</v>
      </c>
      <c r="D80" s="202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51"/>
      <c r="P80" s="22"/>
      <c r="Q80" s="23"/>
      <c r="R80" s="23"/>
      <c r="S80" s="23"/>
      <c r="T80" s="43"/>
      <c r="U80" s="43"/>
      <c r="V80" s="38"/>
      <c r="W80" s="38"/>
      <c r="X80" s="38"/>
      <c r="Y80" s="83"/>
      <c r="Z80" s="60" t="s">
        <v>1512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5" t="s">
        <v>557</v>
      </c>
      <c r="AQ80" s="158">
        <v>1</v>
      </c>
      <c r="AR80" s="159"/>
      <c r="AS80" s="19">
        <f>ROUND(L81*AQ80,0)</f>
        <v>1330</v>
      </c>
      <c r="AT80" s="41"/>
    </row>
    <row r="81" spans="1:46" s="20" customFormat="1" ht="17.100000000000001" customHeight="1" x14ac:dyDescent="0.15">
      <c r="A81" s="7">
        <v>11</v>
      </c>
      <c r="B81" s="8">
        <v>6457</v>
      </c>
      <c r="C81" s="9" t="s">
        <v>1482</v>
      </c>
      <c r="D81" s="75"/>
      <c r="E81" s="76"/>
      <c r="F81" s="76"/>
      <c r="G81" s="79"/>
      <c r="L81" s="157">
        <v>1330</v>
      </c>
      <c r="M81" s="157"/>
      <c r="N81" s="15" t="s">
        <v>731</v>
      </c>
      <c r="O81" s="21"/>
      <c r="P81" s="128" t="s">
        <v>165</v>
      </c>
      <c r="Q81" s="129"/>
      <c r="R81" s="129"/>
      <c r="S81" s="129"/>
      <c r="T81" s="129"/>
      <c r="U81" s="129"/>
      <c r="V81" s="45"/>
      <c r="W81" s="15"/>
      <c r="X81" s="27"/>
      <c r="Y81" s="67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36"/>
      <c r="AQ81" s="56"/>
      <c r="AR81" s="57"/>
      <c r="AS81" s="19">
        <f>ROUND(L81*X82,0)</f>
        <v>1197</v>
      </c>
      <c r="AT81" s="41"/>
    </row>
    <row r="82" spans="1:46" s="20" customFormat="1" ht="17.100000000000001" customHeight="1" x14ac:dyDescent="0.15">
      <c r="A82" s="7">
        <v>11</v>
      </c>
      <c r="B82" s="8">
        <v>6458</v>
      </c>
      <c r="C82" s="9" t="s">
        <v>1483</v>
      </c>
      <c r="D82" s="77"/>
      <c r="E82" s="78"/>
      <c r="F82" s="78"/>
      <c r="G82" s="80"/>
      <c r="H82" s="80"/>
      <c r="I82" s="80"/>
      <c r="J82" s="38"/>
      <c r="K82" s="38"/>
      <c r="L82" s="23"/>
      <c r="M82" s="23"/>
      <c r="N82" s="23"/>
      <c r="O82" s="24"/>
      <c r="P82" s="130" t="s">
        <v>200</v>
      </c>
      <c r="Q82" s="131"/>
      <c r="R82" s="131"/>
      <c r="S82" s="131"/>
      <c r="T82" s="131"/>
      <c r="U82" s="131"/>
      <c r="V82" s="70"/>
      <c r="W82" s="25" t="s">
        <v>201</v>
      </c>
      <c r="X82" s="158">
        <v>0.9</v>
      </c>
      <c r="Y82" s="159"/>
      <c r="Z82" s="60" t="s">
        <v>1513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5" t="s">
        <v>201</v>
      </c>
      <c r="AQ82" s="158">
        <v>1</v>
      </c>
      <c r="AR82" s="159"/>
      <c r="AS82" s="26">
        <f>ROUND(ROUND(L81*X82,0)*AQ82,0)</f>
        <v>1197</v>
      </c>
      <c r="AT82" s="41"/>
    </row>
    <row r="83" spans="1:46" s="20" customFormat="1" ht="17.100000000000001" customHeight="1" x14ac:dyDescent="0.15">
      <c r="A83" s="7">
        <v>11</v>
      </c>
      <c r="B83" s="8">
        <v>6459</v>
      </c>
      <c r="C83" s="9" t="s">
        <v>1484</v>
      </c>
      <c r="D83" s="164" t="s">
        <v>649</v>
      </c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16"/>
      <c r="P83" s="17"/>
      <c r="Q83" s="17"/>
      <c r="R83" s="17"/>
      <c r="S83" s="17"/>
      <c r="T83" s="40"/>
      <c r="U83" s="40"/>
      <c r="V83" s="32"/>
      <c r="W83" s="17"/>
      <c r="X83" s="64"/>
      <c r="Y83" s="65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36"/>
      <c r="AQ83" s="56"/>
      <c r="AR83" s="57"/>
      <c r="AS83" s="19">
        <f>ROUND(L85,0)</f>
        <v>1400</v>
      </c>
      <c r="AT83" s="41"/>
    </row>
    <row r="84" spans="1:46" s="20" customFormat="1" ht="17.100000000000001" customHeight="1" x14ac:dyDescent="0.15">
      <c r="A84" s="7">
        <v>11</v>
      </c>
      <c r="B84" s="8">
        <v>6460</v>
      </c>
      <c r="C84" s="9" t="s">
        <v>1485</v>
      </c>
      <c r="D84" s="202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51"/>
      <c r="P84" s="22"/>
      <c r="Q84" s="23"/>
      <c r="R84" s="23"/>
      <c r="S84" s="23"/>
      <c r="T84" s="43"/>
      <c r="U84" s="43"/>
      <c r="V84" s="38"/>
      <c r="W84" s="38"/>
      <c r="X84" s="38"/>
      <c r="Y84" s="83"/>
      <c r="Z84" s="60" t="s">
        <v>1512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5" t="s">
        <v>557</v>
      </c>
      <c r="AQ84" s="158">
        <v>1</v>
      </c>
      <c r="AR84" s="159"/>
      <c r="AS84" s="19">
        <f>ROUND(L85*AQ84,0)</f>
        <v>1400</v>
      </c>
      <c r="AT84" s="41"/>
    </row>
    <row r="85" spans="1:46" s="20" customFormat="1" ht="17.100000000000001" customHeight="1" x14ac:dyDescent="0.15">
      <c r="A85" s="7">
        <v>11</v>
      </c>
      <c r="B85" s="8">
        <v>6461</v>
      </c>
      <c r="C85" s="9" t="s">
        <v>1486</v>
      </c>
      <c r="D85" s="75"/>
      <c r="E85" s="76"/>
      <c r="F85" s="76"/>
      <c r="G85" s="79"/>
      <c r="L85" s="157">
        <v>1400</v>
      </c>
      <c r="M85" s="157"/>
      <c r="N85" s="15" t="s">
        <v>731</v>
      </c>
      <c r="O85" s="21"/>
      <c r="P85" s="128" t="s">
        <v>165</v>
      </c>
      <c r="Q85" s="129"/>
      <c r="R85" s="129"/>
      <c r="S85" s="129"/>
      <c r="T85" s="129"/>
      <c r="U85" s="129"/>
      <c r="V85" s="45"/>
      <c r="W85" s="15"/>
      <c r="X85" s="27"/>
      <c r="Y85" s="67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36"/>
      <c r="AQ85" s="56"/>
      <c r="AR85" s="57"/>
      <c r="AS85" s="19">
        <f>ROUND(L85*X86,0)</f>
        <v>1260</v>
      </c>
      <c r="AT85" s="41"/>
    </row>
    <row r="86" spans="1:46" s="20" customFormat="1" ht="17.100000000000001" customHeight="1" x14ac:dyDescent="0.15">
      <c r="A86" s="7">
        <v>11</v>
      </c>
      <c r="B86" s="8">
        <v>6462</v>
      </c>
      <c r="C86" s="9" t="s">
        <v>1487</v>
      </c>
      <c r="D86" s="77"/>
      <c r="E86" s="78"/>
      <c r="F86" s="78"/>
      <c r="G86" s="80"/>
      <c r="H86" s="80"/>
      <c r="I86" s="80"/>
      <c r="J86" s="38"/>
      <c r="K86" s="38"/>
      <c r="L86" s="23"/>
      <c r="M86" s="23"/>
      <c r="N86" s="23"/>
      <c r="O86" s="24"/>
      <c r="P86" s="130" t="s">
        <v>200</v>
      </c>
      <c r="Q86" s="131"/>
      <c r="R86" s="131"/>
      <c r="S86" s="131"/>
      <c r="T86" s="131"/>
      <c r="U86" s="131"/>
      <c r="V86" s="70"/>
      <c r="W86" s="25" t="s">
        <v>201</v>
      </c>
      <c r="X86" s="158">
        <v>0.9</v>
      </c>
      <c r="Y86" s="159"/>
      <c r="Z86" s="60" t="s">
        <v>1513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5" t="s">
        <v>201</v>
      </c>
      <c r="AQ86" s="158">
        <v>1</v>
      </c>
      <c r="AR86" s="159"/>
      <c r="AS86" s="26">
        <f>ROUND(ROUND(L85*X86,0)*AQ86,0)</f>
        <v>1260</v>
      </c>
      <c r="AT86" s="41"/>
    </row>
    <row r="87" spans="1:46" s="20" customFormat="1" ht="17.100000000000001" customHeight="1" x14ac:dyDescent="0.15">
      <c r="A87" s="7">
        <v>11</v>
      </c>
      <c r="B87" s="8">
        <v>6463</v>
      </c>
      <c r="C87" s="9" t="s">
        <v>1488</v>
      </c>
      <c r="D87" s="164" t="s">
        <v>650</v>
      </c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16"/>
      <c r="P87" s="17"/>
      <c r="Q87" s="17"/>
      <c r="R87" s="17"/>
      <c r="S87" s="17"/>
      <c r="T87" s="40"/>
      <c r="U87" s="40"/>
      <c r="V87" s="32"/>
      <c r="W87" s="17"/>
      <c r="X87" s="64"/>
      <c r="Y87" s="65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36"/>
      <c r="AQ87" s="56"/>
      <c r="AR87" s="57"/>
      <c r="AS87" s="19">
        <f>ROUND(L89,0)</f>
        <v>1470</v>
      </c>
      <c r="AT87" s="41"/>
    </row>
    <row r="88" spans="1:46" s="20" customFormat="1" ht="17.100000000000001" customHeight="1" x14ac:dyDescent="0.15">
      <c r="A88" s="7">
        <v>11</v>
      </c>
      <c r="B88" s="8">
        <v>6464</v>
      </c>
      <c r="C88" s="9" t="s">
        <v>1489</v>
      </c>
      <c r="D88" s="202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51"/>
      <c r="P88" s="22"/>
      <c r="Q88" s="23"/>
      <c r="R88" s="23"/>
      <c r="S88" s="23"/>
      <c r="T88" s="43"/>
      <c r="U88" s="43"/>
      <c r="V88" s="38"/>
      <c r="W88" s="38"/>
      <c r="X88" s="38"/>
      <c r="Y88" s="83"/>
      <c r="Z88" s="60" t="s">
        <v>1512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5" t="s">
        <v>557</v>
      </c>
      <c r="AQ88" s="158">
        <v>1</v>
      </c>
      <c r="AR88" s="159"/>
      <c r="AS88" s="19">
        <f>ROUND(L89*AQ88,0)</f>
        <v>1470</v>
      </c>
      <c r="AT88" s="41"/>
    </row>
    <row r="89" spans="1:46" s="20" customFormat="1" ht="17.100000000000001" customHeight="1" x14ac:dyDescent="0.15">
      <c r="A89" s="7">
        <v>11</v>
      </c>
      <c r="B89" s="8">
        <v>6465</v>
      </c>
      <c r="C89" s="9" t="s">
        <v>1490</v>
      </c>
      <c r="D89" s="75"/>
      <c r="E89" s="76"/>
      <c r="F89" s="76"/>
      <c r="G89" s="79"/>
      <c r="L89" s="157">
        <v>1470</v>
      </c>
      <c r="M89" s="157"/>
      <c r="N89" s="15" t="s">
        <v>731</v>
      </c>
      <c r="O89" s="21"/>
      <c r="P89" s="128" t="s">
        <v>165</v>
      </c>
      <c r="Q89" s="129"/>
      <c r="R89" s="129"/>
      <c r="S89" s="129"/>
      <c r="T89" s="129"/>
      <c r="U89" s="129"/>
      <c r="V89" s="45"/>
      <c r="W89" s="15"/>
      <c r="X89" s="27"/>
      <c r="Y89" s="67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36"/>
      <c r="AQ89" s="56"/>
      <c r="AR89" s="57"/>
      <c r="AS89" s="19">
        <f>ROUND(L89*X90,0)</f>
        <v>1323</v>
      </c>
      <c r="AT89" s="41"/>
    </row>
    <row r="90" spans="1:46" s="20" customFormat="1" ht="17.100000000000001" customHeight="1" x14ac:dyDescent="0.15">
      <c r="A90" s="7">
        <v>11</v>
      </c>
      <c r="B90" s="8">
        <v>6466</v>
      </c>
      <c r="C90" s="9" t="s">
        <v>1491</v>
      </c>
      <c r="D90" s="77"/>
      <c r="E90" s="78"/>
      <c r="F90" s="78"/>
      <c r="G90" s="80"/>
      <c r="H90" s="80"/>
      <c r="I90" s="80"/>
      <c r="J90" s="38"/>
      <c r="K90" s="38"/>
      <c r="L90" s="23"/>
      <c r="M90" s="23"/>
      <c r="N90" s="23"/>
      <c r="O90" s="24"/>
      <c r="P90" s="130" t="s">
        <v>200</v>
      </c>
      <c r="Q90" s="131"/>
      <c r="R90" s="131"/>
      <c r="S90" s="131"/>
      <c r="T90" s="131"/>
      <c r="U90" s="131"/>
      <c r="V90" s="70"/>
      <c r="W90" s="25" t="s">
        <v>201</v>
      </c>
      <c r="X90" s="158">
        <v>0.9</v>
      </c>
      <c r="Y90" s="159"/>
      <c r="Z90" s="60" t="s">
        <v>1513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5" t="s">
        <v>201</v>
      </c>
      <c r="AQ90" s="158">
        <v>1</v>
      </c>
      <c r="AR90" s="159"/>
      <c r="AS90" s="26">
        <f>ROUND(ROUND(L89*X90,0)*AQ90,0)</f>
        <v>1323</v>
      </c>
      <c r="AT90" s="58"/>
    </row>
    <row r="91" spans="1:46" ht="17.100000000000001" customHeight="1" x14ac:dyDescent="0.15">
      <c r="A91" s="1"/>
    </row>
    <row r="92" spans="1:46" ht="17.100000000000001" customHeight="1" x14ac:dyDescent="0.15">
      <c r="A92" s="1"/>
    </row>
    <row r="93" spans="1:46" s="20" customFormat="1" ht="17.100000000000001" customHeight="1" x14ac:dyDescent="0.15">
      <c r="A93" s="28"/>
      <c r="B93" s="28"/>
      <c r="C93" s="15"/>
      <c r="D93" s="15"/>
      <c r="E93" s="15"/>
      <c r="F93" s="15"/>
      <c r="G93" s="15"/>
      <c r="H93" s="15"/>
      <c r="I93" s="44"/>
      <c r="J93" s="44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27"/>
      <c r="V93" s="27"/>
      <c r="W93" s="15"/>
      <c r="X93" s="37"/>
      <c r="Y93" s="42"/>
      <c r="Z93" s="15"/>
      <c r="AA93" s="15"/>
      <c r="AB93" s="15"/>
      <c r="AC93" s="37"/>
      <c r="AD93" s="42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6"/>
      <c r="AT93" s="34"/>
    </row>
    <row r="94" spans="1:46" s="20" customFormat="1" ht="17.100000000000001" customHeight="1" x14ac:dyDescent="0.15">
      <c r="A94" s="28"/>
      <c r="B94" s="28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27"/>
      <c r="V94" s="27"/>
      <c r="W94" s="15"/>
      <c r="X94" s="27"/>
      <c r="Y94" s="42"/>
      <c r="Z94" s="15"/>
      <c r="AA94" s="15"/>
      <c r="AB94" s="15"/>
      <c r="AC94" s="37"/>
      <c r="AD94" s="42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6"/>
      <c r="AT94" s="34"/>
    </row>
    <row r="95" spans="1:46" s="20" customFormat="1" ht="17.100000000000001" customHeight="1" x14ac:dyDescent="0.15">
      <c r="A95" s="28"/>
      <c r="B95" s="28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27"/>
      <c r="V95" s="27"/>
      <c r="W95" s="15"/>
      <c r="X95" s="27"/>
      <c r="Y95" s="42"/>
      <c r="Z95" s="15"/>
      <c r="AA95" s="15"/>
      <c r="AB95" s="15"/>
      <c r="AC95" s="14"/>
      <c r="AD95" s="14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46"/>
      <c r="AT95" s="34"/>
    </row>
    <row r="96" spans="1:46" s="20" customFormat="1" ht="17.100000000000001" customHeight="1" x14ac:dyDescent="0.15">
      <c r="A96" s="28"/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47"/>
      <c r="U96" s="48"/>
      <c r="V96" s="48"/>
      <c r="W96" s="34"/>
      <c r="X96" s="48"/>
      <c r="Y96" s="42"/>
      <c r="Z96" s="15"/>
      <c r="AA96" s="15"/>
      <c r="AB96" s="15"/>
      <c r="AC96" s="37"/>
      <c r="AD96" s="42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6"/>
      <c r="AT96" s="34"/>
    </row>
    <row r="97" spans="1:46" s="20" customFormat="1" ht="17.100000000000001" customHeight="1" x14ac:dyDescent="0.15">
      <c r="A97" s="28"/>
      <c r="B97" s="28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27"/>
      <c r="U97" s="49"/>
      <c r="V97" s="50"/>
      <c r="W97" s="15"/>
      <c r="X97" s="27"/>
      <c r="Y97" s="42"/>
      <c r="Z97" s="15"/>
      <c r="AA97" s="15"/>
      <c r="AB97" s="15"/>
      <c r="AC97" s="37"/>
      <c r="AD97" s="42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6"/>
      <c r="AT97" s="34"/>
    </row>
    <row r="98" spans="1:46" s="20" customFormat="1" ht="17.100000000000001" customHeight="1" x14ac:dyDescent="0.15">
      <c r="A98" s="28"/>
      <c r="B98" s="28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7"/>
      <c r="V98" s="42"/>
      <c r="W98" s="15"/>
      <c r="X98" s="27"/>
      <c r="Y98" s="42"/>
      <c r="Z98" s="15"/>
      <c r="AA98" s="15"/>
      <c r="AB98" s="15"/>
      <c r="AC98" s="14"/>
      <c r="AD98" s="14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46"/>
      <c r="AT98" s="34"/>
    </row>
    <row r="99" spans="1:46" s="20" customFormat="1" ht="17.100000000000001" customHeight="1" x14ac:dyDescent="0.15">
      <c r="A99" s="28"/>
      <c r="B99" s="28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7"/>
      <c r="V99" s="42"/>
      <c r="W99" s="15"/>
      <c r="X99" s="37"/>
      <c r="Y99" s="42"/>
      <c r="Z99" s="15"/>
      <c r="AA99" s="15"/>
      <c r="AB99" s="15"/>
      <c r="AC99" s="37"/>
      <c r="AD99" s="42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6"/>
      <c r="AT99" s="34"/>
    </row>
  </sheetData>
  <sheetProtection password="CB5D" sheet="1" objects="1" scenarios="1"/>
  <mergeCells count="105">
    <mergeCell ref="AQ88:AR88"/>
    <mergeCell ref="L89:M89"/>
    <mergeCell ref="X90:Y90"/>
    <mergeCell ref="AQ90:AR90"/>
    <mergeCell ref="D87:N88"/>
    <mergeCell ref="X82:Y82"/>
    <mergeCell ref="AQ82:AR82"/>
    <mergeCell ref="D79:N80"/>
    <mergeCell ref="AQ84:AR84"/>
    <mergeCell ref="L85:M85"/>
    <mergeCell ref="X86:Y86"/>
    <mergeCell ref="AQ86:AR86"/>
    <mergeCell ref="D83:N84"/>
    <mergeCell ref="L77:M77"/>
    <mergeCell ref="X78:Y78"/>
    <mergeCell ref="AQ78:AR78"/>
    <mergeCell ref="D75:N76"/>
    <mergeCell ref="AQ80:AR80"/>
    <mergeCell ref="L81:M81"/>
    <mergeCell ref="AQ72:AR72"/>
    <mergeCell ref="L73:M73"/>
    <mergeCell ref="X74:Y74"/>
    <mergeCell ref="AQ74:AR74"/>
    <mergeCell ref="D71:N72"/>
    <mergeCell ref="AQ76:AR76"/>
    <mergeCell ref="X66:Y66"/>
    <mergeCell ref="AQ66:AR66"/>
    <mergeCell ref="D63:N64"/>
    <mergeCell ref="AQ68:AR68"/>
    <mergeCell ref="L69:M69"/>
    <mergeCell ref="X70:Y70"/>
    <mergeCell ref="AQ70:AR70"/>
    <mergeCell ref="D67:N68"/>
    <mergeCell ref="L61:M61"/>
    <mergeCell ref="X62:Y62"/>
    <mergeCell ref="AQ62:AR62"/>
    <mergeCell ref="D59:N60"/>
    <mergeCell ref="AQ64:AR64"/>
    <mergeCell ref="L65:M65"/>
    <mergeCell ref="AQ56:AR56"/>
    <mergeCell ref="L57:M57"/>
    <mergeCell ref="X58:Y58"/>
    <mergeCell ref="AQ58:AR58"/>
    <mergeCell ref="D55:N56"/>
    <mergeCell ref="AQ60:AR60"/>
    <mergeCell ref="X50:Y50"/>
    <mergeCell ref="AQ50:AR50"/>
    <mergeCell ref="D47:N48"/>
    <mergeCell ref="AQ52:AR52"/>
    <mergeCell ref="L53:M53"/>
    <mergeCell ref="X54:Y54"/>
    <mergeCell ref="AQ54:AR54"/>
    <mergeCell ref="D51:N52"/>
    <mergeCell ref="L45:M45"/>
    <mergeCell ref="X46:Y46"/>
    <mergeCell ref="AQ46:AR46"/>
    <mergeCell ref="D43:N44"/>
    <mergeCell ref="AQ48:AR48"/>
    <mergeCell ref="L49:M49"/>
    <mergeCell ref="AQ40:AR40"/>
    <mergeCell ref="L41:M41"/>
    <mergeCell ref="X42:Y42"/>
    <mergeCell ref="AQ42:AR42"/>
    <mergeCell ref="D39:N40"/>
    <mergeCell ref="AQ44:AR44"/>
    <mergeCell ref="X34:Y34"/>
    <mergeCell ref="AQ34:AR34"/>
    <mergeCell ref="D31:N32"/>
    <mergeCell ref="AQ36:AR36"/>
    <mergeCell ref="L37:M37"/>
    <mergeCell ref="X38:Y38"/>
    <mergeCell ref="AQ38:AR38"/>
    <mergeCell ref="D35:N36"/>
    <mergeCell ref="L29:M29"/>
    <mergeCell ref="X30:Y30"/>
    <mergeCell ref="AQ30:AR30"/>
    <mergeCell ref="D27:N28"/>
    <mergeCell ref="AQ32:AR32"/>
    <mergeCell ref="L33:M33"/>
    <mergeCell ref="AQ24:AR24"/>
    <mergeCell ref="L25:M25"/>
    <mergeCell ref="X26:Y26"/>
    <mergeCell ref="AQ26:AR26"/>
    <mergeCell ref="D23:N24"/>
    <mergeCell ref="AQ28:AR28"/>
    <mergeCell ref="X18:Y18"/>
    <mergeCell ref="AQ18:AR18"/>
    <mergeCell ref="D15:N16"/>
    <mergeCell ref="AQ20:AR20"/>
    <mergeCell ref="L21:M21"/>
    <mergeCell ref="X22:Y22"/>
    <mergeCell ref="AQ22:AR22"/>
    <mergeCell ref="D19:N20"/>
    <mergeCell ref="X14:Y14"/>
    <mergeCell ref="AQ14:AR14"/>
    <mergeCell ref="AQ12:AR12"/>
    <mergeCell ref="D11:N12"/>
    <mergeCell ref="AQ16:AR16"/>
    <mergeCell ref="L17:M17"/>
    <mergeCell ref="L9:M9"/>
    <mergeCell ref="AQ8:AR8"/>
    <mergeCell ref="AQ10:AR10"/>
    <mergeCell ref="X10:Y10"/>
    <mergeCell ref="D7:N8"/>
    <mergeCell ref="L13:M1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7" orientation="portrait" r:id="rId1"/>
  <headerFooter alignWithMargins="0">
    <oddHeader>&amp;R&amp;9居宅介護</oddHeader>
    <oddFooter>&amp;C&amp;14&amp;P</oddFooter>
  </headerFooter>
  <rowBreaks count="1" manualBreakCount="1">
    <brk id="92" max="4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opLeftCell="A16" zoomScale="75" zoomScaleNormal="75" zoomScaleSheetLayoutView="75" workbookViewId="0">
      <selection activeCell="A36" sqref="A36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1492</v>
      </c>
    </row>
    <row r="5" spans="1:47" s="20" customFormat="1" ht="17.100000000000001" customHeight="1" x14ac:dyDescent="0.15">
      <c r="A5" s="2" t="s">
        <v>1514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6467</v>
      </c>
      <c r="C7" s="9" t="s">
        <v>1493</v>
      </c>
      <c r="D7" s="160" t="s">
        <v>227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88</v>
      </c>
      <c r="AT7" s="69" t="s">
        <v>199</v>
      </c>
    </row>
    <row r="8" spans="1:47" s="20" customFormat="1" ht="17.100000000000001" customHeight="1" x14ac:dyDescent="0.15">
      <c r="A8" s="7">
        <v>11</v>
      </c>
      <c r="B8" s="8">
        <v>6468</v>
      </c>
      <c r="C8" s="9" t="s">
        <v>1494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1515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292</v>
      </c>
      <c r="AN8" s="158">
        <v>1</v>
      </c>
      <c r="AO8" s="159"/>
      <c r="AP8" s="74"/>
      <c r="AQ8" s="37"/>
      <c r="AR8" s="68"/>
      <c r="AS8" s="19">
        <f>ROUND(ROUND(L9*AN8,0)*(1+AQ15),0)</f>
        <v>88</v>
      </c>
      <c r="AT8" s="41"/>
    </row>
    <row r="9" spans="1:47" s="20" customFormat="1" ht="17.100000000000001" customHeight="1" x14ac:dyDescent="0.15">
      <c r="A9" s="7">
        <v>11</v>
      </c>
      <c r="B9" s="8">
        <v>6469</v>
      </c>
      <c r="C9" s="9" t="s">
        <v>1495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79</v>
      </c>
      <c r="AT9" s="41"/>
    </row>
    <row r="10" spans="1:47" s="20" customFormat="1" ht="17.100000000000001" customHeight="1" x14ac:dyDescent="0.15">
      <c r="A10" s="7">
        <v>11</v>
      </c>
      <c r="B10" s="8">
        <v>6470</v>
      </c>
      <c r="C10" s="9" t="s">
        <v>1496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202</v>
      </c>
      <c r="Q10" s="131"/>
      <c r="R10" s="131"/>
      <c r="S10" s="131"/>
      <c r="T10" s="131"/>
      <c r="U10" s="131"/>
      <c r="V10" s="70"/>
      <c r="W10" s="25" t="s">
        <v>203</v>
      </c>
      <c r="X10" s="158">
        <v>0.9</v>
      </c>
      <c r="Y10" s="159"/>
      <c r="Z10" s="60" t="s">
        <v>1516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203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79</v>
      </c>
      <c r="AT10" s="41"/>
    </row>
    <row r="11" spans="1:47" s="20" customFormat="1" ht="17.100000000000001" customHeight="1" x14ac:dyDescent="0.15">
      <c r="A11" s="7">
        <v>11</v>
      </c>
      <c r="B11" s="8">
        <v>6471</v>
      </c>
      <c r="C11" s="9" t="s">
        <v>1497</v>
      </c>
      <c r="D11" s="160" t="s">
        <v>651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802</v>
      </c>
      <c r="AQ11" s="174"/>
      <c r="AR11" s="175"/>
      <c r="AS11" s="19">
        <f>ROUND(L13*(1+AQ15),0)</f>
        <v>175</v>
      </c>
      <c r="AT11" s="41"/>
    </row>
    <row r="12" spans="1:47" s="20" customFormat="1" ht="17.100000000000001" customHeight="1" x14ac:dyDescent="0.15">
      <c r="A12" s="7">
        <v>11</v>
      </c>
      <c r="B12" s="8">
        <v>6472</v>
      </c>
      <c r="C12" s="9" t="s">
        <v>1498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1515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292</v>
      </c>
      <c r="AN12" s="158">
        <v>1</v>
      </c>
      <c r="AO12" s="159"/>
      <c r="AP12" s="173"/>
      <c r="AQ12" s="174"/>
      <c r="AR12" s="175"/>
      <c r="AS12" s="19">
        <f>ROUND(ROUND(L13*AN12,0)*(1+AQ15),0)</f>
        <v>175</v>
      </c>
      <c r="AT12" s="41"/>
    </row>
    <row r="13" spans="1:47" s="20" customFormat="1" ht="17.100000000000001" customHeight="1" x14ac:dyDescent="0.15">
      <c r="A13" s="7">
        <v>11</v>
      </c>
      <c r="B13" s="8">
        <v>6473</v>
      </c>
      <c r="C13" s="9" t="s">
        <v>1499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158</v>
      </c>
      <c r="AT13" s="41"/>
    </row>
    <row r="14" spans="1:47" s="20" customFormat="1" ht="17.100000000000001" customHeight="1" x14ac:dyDescent="0.15">
      <c r="A14" s="7">
        <v>11</v>
      </c>
      <c r="B14" s="8">
        <v>6474</v>
      </c>
      <c r="C14" s="9" t="s">
        <v>1500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202</v>
      </c>
      <c r="Q14" s="131"/>
      <c r="R14" s="131"/>
      <c r="S14" s="131"/>
      <c r="T14" s="131"/>
      <c r="U14" s="131"/>
      <c r="V14" s="70"/>
      <c r="W14" s="25" t="s">
        <v>203</v>
      </c>
      <c r="X14" s="158">
        <v>0.9</v>
      </c>
      <c r="Y14" s="159"/>
      <c r="Z14" s="60" t="s">
        <v>1516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203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158</v>
      </c>
      <c r="AT14" s="41"/>
    </row>
    <row r="15" spans="1:47" s="20" customFormat="1" ht="17.100000000000001" customHeight="1" x14ac:dyDescent="0.15">
      <c r="A15" s="7">
        <v>11</v>
      </c>
      <c r="B15" s="8">
        <v>6475</v>
      </c>
      <c r="C15" s="9" t="s">
        <v>1501</v>
      </c>
      <c r="D15" s="164" t="s">
        <v>652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1517</v>
      </c>
      <c r="AQ15" s="171">
        <v>0.25</v>
      </c>
      <c r="AR15" s="172"/>
      <c r="AS15" s="19">
        <f>ROUND(L17*(1+AQ15),0)</f>
        <v>263</v>
      </c>
      <c r="AT15" s="41"/>
    </row>
    <row r="16" spans="1:47" s="20" customFormat="1" ht="17.100000000000001" customHeight="1" x14ac:dyDescent="0.15">
      <c r="A16" s="7">
        <v>11</v>
      </c>
      <c r="B16" s="8">
        <v>6476</v>
      </c>
      <c r="C16" s="9" t="s">
        <v>1502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1515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292</v>
      </c>
      <c r="AN16" s="158">
        <v>1</v>
      </c>
      <c r="AO16" s="159"/>
      <c r="AR16" s="90" t="s">
        <v>797</v>
      </c>
      <c r="AS16" s="19">
        <f>ROUND(ROUND(L17*AN16,0)*(1+AQ15),0)</f>
        <v>263</v>
      </c>
      <c r="AT16" s="41"/>
    </row>
    <row r="17" spans="1:47" s="20" customFormat="1" ht="17.100000000000001" customHeight="1" x14ac:dyDescent="0.15">
      <c r="A17" s="7">
        <v>11</v>
      </c>
      <c r="B17" s="8">
        <v>6477</v>
      </c>
      <c r="C17" s="9" t="s">
        <v>1503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236</v>
      </c>
      <c r="AT17" s="41"/>
    </row>
    <row r="18" spans="1:47" s="20" customFormat="1" ht="17.100000000000001" customHeight="1" x14ac:dyDescent="0.15">
      <c r="A18" s="7">
        <v>11</v>
      </c>
      <c r="B18" s="8">
        <v>6478</v>
      </c>
      <c r="C18" s="9" t="s">
        <v>1504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202</v>
      </c>
      <c r="Q18" s="131"/>
      <c r="R18" s="131"/>
      <c r="S18" s="131"/>
      <c r="T18" s="131"/>
      <c r="U18" s="131"/>
      <c r="V18" s="70"/>
      <c r="W18" s="25" t="s">
        <v>203</v>
      </c>
      <c r="X18" s="158">
        <v>0.9</v>
      </c>
      <c r="Y18" s="159"/>
      <c r="Z18" s="60" t="s">
        <v>1516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203</v>
      </c>
      <c r="AN18" s="158">
        <v>1</v>
      </c>
      <c r="AO18" s="159"/>
      <c r="AS18" s="26">
        <f>ROUND(ROUND(ROUND(L17*X18,0)*AN18,0)*(1+AQ15),0)</f>
        <v>236</v>
      </c>
      <c r="AT18" s="41"/>
    </row>
    <row r="19" spans="1:47" s="20" customFormat="1" ht="17.100000000000001" customHeight="1" x14ac:dyDescent="0.15">
      <c r="A19" s="7">
        <v>11</v>
      </c>
      <c r="B19" s="8">
        <v>6479</v>
      </c>
      <c r="C19" s="9" t="s">
        <v>1505</v>
      </c>
      <c r="D19" s="164" t="s">
        <v>653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350</v>
      </c>
      <c r="AT19" s="41"/>
    </row>
    <row r="20" spans="1:47" s="20" customFormat="1" ht="17.100000000000001" customHeight="1" x14ac:dyDescent="0.15">
      <c r="A20" s="7">
        <v>11</v>
      </c>
      <c r="B20" s="8">
        <v>6480</v>
      </c>
      <c r="C20" s="9" t="s">
        <v>1691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1515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292</v>
      </c>
      <c r="AN20" s="158">
        <v>1</v>
      </c>
      <c r="AO20" s="159"/>
      <c r="AS20" s="19">
        <f>ROUND(ROUND(L21*AN20,0)*(1+AQ15),0)</f>
        <v>350</v>
      </c>
      <c r="AT20" s="41"/>
    </row>
    <row r="21" spans="1:47" s="20" customFormat="1" ht="17.100000000000001" customHeight="1" x14ac:dyDescent="0.15">
      <c r="A21" s="7">
        <v>11</v>
      </c>
      <c r="B21" s="8">
        <v>6481</v>
      </c>
      <c r="C21" s="9" t="s">
        <v>1692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315</v>
      </c>
      <c r="AT21" s="41"/>
    </row>
    <row r="22" spans="1:47" s="20" customFormat="1" ht="17.100000000000001" customHeight="1" x14ac:dyDescent="0.15">
      <c r="A22" s="7">
        <v>11</v>
      </c>
      <c r="B22" s="8">
        <v>6482</v>
      </c>
      <c r="C22" s="9" t="s">
        <v>1693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202</v>
      </c>
      <c r="Q22" s="131"/>
      <c r="R22" s="131"/>
      <c r="S22" s="131"/>
      <c r="T22" s="131"/>
      <c r="U22" s="131"/>
      <c r="V22" s="70"/>
      <c r="W22" s="25" t="s">
        <v>203</v>
      </c>
      <c r="X22" s="158">
        <v>0.9</v>
      </c>
      <c r="Y22" s="159"/>
      <c r="Z22" s="60" t="s">
        <v>1516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203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315</v>
      </c>
      <c r="AT22" s="41"/>
    </row>
    <row r="23" spans="1:47" s="20" customFormat="1" ht="17.100000000000001" customHeight="1" x14ac:dyDescent="0.15">
      <c r="A23" s="7">
        <v>11</v>
      </c>
      <c r="B23" s="8">
        <v>6483</v>
      </c>
      <c r="C23" s="9" t="s">
        <v>1694</v>
      </c>
      <c r="D23" s="164" t="s">
        <v>654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438</v>
      </c>
      <c r="AT23" s="41"/>
    </row>
    <row r="24" spans="1:47" s="20" customFormat="1" ht="17.100000000000001" customHeight="1" x14ac:dyDescent="0.15">
      <c r="A24" s="7">
        <v>11</v>
      </c>
      <c r="B24" s="8">
        <v>6484</v>
      </c>
      <c r="C24" s="9" t="s">
        <v>1695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1515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292</v>
      </c>
      <c r="AN24" s="158">
        <v>1</v>
      </c>
      <c r="AO24" s="159"/>
      <c r="AP24" s="74"/>
      <c r="AQ24" s="37"/>
      <c r="AR24" s="68"/>
      <c r="AS24" s="19">
        <f>ROUND(ROUND(L25*AN24,0)*(1+AQ15),0)</f>
        <v>438</v>
      </c>
      <c r="AT24" s="41"/>
    </row>
    <row r="25" spans="1:47" s="20" customFormat="1" ht="17.100000000000001" customHeight="1" x14ac:dyDescent="0.15">
      <c r="A25" s="7">
        <v>11</v>
      </c>
      <c r="B25" s="8">
        <v>6485</v>
      </c>
      <c r="C25" s="9" t="s">
        <v>1696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394</v>
      </c>
      <c r="AT25" s="41"/>
    </row>
    <row r="26" spans="1:47" s="20" customFormat="1" ht="17.100000000000001" customHeight="1" x14ac:dyDescent="0.15">
      <c r="A26" s="7">
        <v>11</v>
      </c>
      <c r="B26" s="8">
        <v>6486</v>
      </c>
      <c r="C26" s="9" t="s">
        <v>1697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202</v>
      </c>
      <c r="Q26" s="131"/>
      <c r="R26" s="131"/>
      <c r="S26" s="131"/>
      <c r="T26" s="131"/>
      <c r="U26" s="131"/>
      <c r="V26" s="70"/>
      <c r="W26" s="25" t="s">
        <v>203</v>
      </c>
      <c r="X26" s="158">
        <v>0.9</v>
      </c>
      <c r="Y26" s="159"/>
      <c r="Z26" s="60" t="s">
        <v>1516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203</v>
      </c>
      <c r="AN26" s="158">
        <v>1</v>
      </c>
      <c r="AO26" s="159"/>
      <c r="AP26" s="84"/>
      <c r="AQ26" s="81"/>
      <c r="AR26" s="82"/>
      <c r="AS26" s="26">
        <f>ROUND(ROUND(ROUND(L25*X26,0)*AN26,0)*(1+AQ15),0)</f>
        <v>394</v>
      </c>
      <c r="AT26" s="58"/>
    </row>
    <row r="27" spans="1:47" ht="17.100000000000001" customHeight="1" x14ac:dyDescent="0.15">
      <c r="A27" s="1"/>
    </row>
    <row r="28" spans="1:47" ht="17.100000000000001" customHeight="1" x14ac:dyDescent="0.15">
      <c r="A28" s="1"/>
    </row>
    <row r="29" spans="1:47" ht="17.100000000000001" customHeight="1" x14ac:dyDescent="0.15">
      <c r="A29" s="1"/>
      <c r="B29" s="1" t="s">
        <v>1698</v>
      </c>
    </row>
    <row r="30" spans="1:47" s="20" customFormat="1" ht="17.100000000000001" customHeight="1" x14ac:dyDescent="0.15">
      <c r="A30" s="2" t="s">
        <v>1514</v>
      </c>
      <c r="B30" s="30"/>
      <c r="C30" s="12" t="s">
        <v>724</v>
      </c>
      <c r="D30" s="31"/>
      <c r="E30" s="32"/>
      <c r="F30" s="32"/>
      <c r="G30" s="32"/>
      <c r="H30" s="32"/>
      <c r="I30" s="32"/>
      <c r="J30" s="32"/>
      <c r="K30" s="17"/>
      <c r="L30" s="17"/>
      <c r="M30" s="17"/>
      <c r="N30" s="17"/>
      <c r="O30" s="17"/>
      <c r="P30" s="17"/>
      <c r="Q30" s="32"/>
      <c r="R30" s="32"/>
      <c r="S30" s="32"/>
      <c r="T30" s="13"/>
      <c r="U30" s="33"/>
      <c r="V30" s="33"/>
      <c r="W30" s="32"/>
      <c r="X30" s="117" t="s">
        <v>734</v>
      </c>
      <c r="Y30" s="33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" t="s">
        <v>725</v>
      </c>
      <c r="AT30" s="3" t="s">
        <v>726</v>
      </c>
      <c r="AU30" s="34"/>
    </row>
    <row r="31" spans="1:47" s="20" customFormat="1" ht="17.100000000000001" customHeight="1" x14ac:dyDescent="0.15">
      <c r="A31" s="4" t="s">
        <v>727</v>
      </c>
      <c r="B31" s="5" t="s">
        <v>728</v>
      </c>
      <c r="C31" s="24"/>
      <c r="D31" s="35"/>
      <c r="E31" s="38"/>
      <c r="F31" s="38"/>
      <c r="G31" s="38"/>
      <c r="H31" s="38"/>
      <c r="I31" s="38"/>
      <c r="J31" s="38"/>
      <c r="K31" s="23"/>
      <c r="L31" s="23"/>
      <c r="M31" s="23"/>
      <c r="N31" s="23"/>
      <c r="O31" s="23"/>
      <c r="P31" s="23"/>
      <c r="Q31" s="38"/>
      <c r="R31" s="38"/>
      <c r="S31" s="38"/>
      <c r="T31" s="38"/>
      <c r="U31" s="39"/>
      <c r="V31" s="39"/>
      <c r="W31" s="38"/>
      <c r="X31" s="39"/>
      <c r="Y31" s="39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6" t="s">
        <v>729</v>
      </c>
      <c r="AT31" s="6" t="s">
        <v>730</v>
      </c>
      <c r="AU31" s="34"/>
    </row>
    <row r="32" spans="1:47" s="20" customFormat="1" ht="17.100000000000001" customHeight="1" x14ac:dyDescent="0.15">
      <c r="A32" s="7">
        <v>11</v>
      </c>
      <c r="B32" s="8">
        <v>6487</v>
      </c>
      <c r="C32" s="9" t="s">
        <v>1699</v>
      </c>
      <c r="D32" s="160" t="s">
        <v>228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6"/>
      <c r="P32" s="17"/>
      <c r="Q32" s="17"/>
      <c r="R32" s="17"/>
      <c r="S32" s="17"/>
      <c r="T32" s="40"/>
      <c r="U32" s="40"/>
      <c r="V32" s="32"/>
      <c r="W32" s="17"/>
      <c r="X32" s="64"/>
      <c r="Y32" s="65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6"/>
      <c r="AN32" s="56"/>
      <c r="AO32" s="57"/>
      <c r="AP32" s="73"/>
      <c r="AQ32" s="66"/>
      <c r="AR32" s="72"/>
      <c r="AS32" s="19">
        <f>ROUND(L34*(1+AQ40),0)</f>
        <v>88</v>
      </c>
      <c r="AT32" s="69" t="s">
        <v>199</v>
      </c>
    </row>
    <row r="33" spans="1:46" s="20" customFormat="1" ht="17.100000000000001" customHeight="1" x14ac:dyDescent="0.15">
      <c r="A33" s="7">
        <v>11</v>
      </c>
      <c r="B33" s="8">
        <v>6488</v>
      </c>
      <c r="C33" s="9" t="s">
        <v>1700</v>
      </c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51"/>
      <c r="P33" s="22"/>
      <c r="Q33" s="23"/>
      <c r="R33" s="23"/>
      <c r="S33" s="23"/>
      <c r="T33" s="43"/>
      <c r="U33" s="43"/>
      <c r="V33" s="38"/>
      <c r="W33" s="38"/>
      <c r="X33" s="38"/>
      <c r="Y33" s="83"/>
      <c r="Z33" s="60" t="s">
        <v>1515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 t="s">
        <v>292</v>
      </c>
      <c r="AN33" s="158">
        <v>1</v>
      </c>
      <c r="AO33" s="159"/>
      <c r="AP33" s="74"/>
      <c r="AQ33" s="37"/>
      <c r="AR33" s="68"/>
      <c r="AS33" s="19">
        <f>ROUND(ROUND(L34*AN33,0)*(1+AQ40),0)</f>
        <v>88</v>
      </c>
      <c r="AT33" s="41"/>
    </row>
    <row r="34" spans="1:46" s="20" customFormat="1" ht="17.100000000000001" customHeight="1" x14ac:dyDescent="0.15">
      <c r="A34" s="7">
        <v>11</v>
      </c>
      <c r="B34" s="8">
        <v>6489</v>
      </c>
      <c r="C34" s="9" t="s">
        <v>1701</v>
      </c>
      <c r="D34" s="75"/>
      <c r="E34" s="76"/>
      <c r="F34" s="76"/>
      <c r="G34" s="79"/>
      <c r="L34" s="157">
        <v>70</v>
      </c>
      <c r="M34" s="157"/>
      <c r="N34" s="15" t="s">
        <v>731</v>
      </c>
      <c r="O34" s="21"/>
      <c r="P34" s="128" t="s">
        <v>165</v>
      </c>
      <c r="Q34" s="129"/>
      <c r="R34" s="129"/>
      <c r="S34" s="129"/>
      <c r="T34" s="129"/>
      <c r="U34" s="129"/>
      <c r="V34" s="45"/>
      <c r="W34" s="15"/>
      <c r="X34" s="27"/>
      <c r="Y34" s="67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6"/>
      <c r="AN34" s="56"/>
      <c r="AO34" s="57"/>
      <c r="AP34" s="59"/>
      <c r="AQ34" s="54"/>
      <c r="AR34" s="55"/>
      <c r="AS34" s="19">
        <f>ROUND(ROUND(L34*X35,0)*(1+AQ40),0)</f>
        <v>79</v>
      </c>
      <c r="AT34" s="41"/>
    </row>
    <row r="35" spans="1:46" s="20" customFormat="1" ht="17.100000000000001" customHeight="1" x14ac:dyDescent="0.15">
      <c r="A35" s="7">
        <v>11</v>
      </c>
      <c r="B35" s="8">
        <v>6490</v>
      </c>
      <c r="C35" s="9" t="s">
        <v>1702</v>
      </c>
      <c r="D35" s="77"/>
      <c r="E35" s="78"/>
      <c r="F35" s="78"/>
      <c r="G35" s="80"/>
      <c r="H35" s="80"/>
      <c r="I35" s="80"/>
      <c r="J35" s="38"/>
      <c r="K35" s="38"/>
      <c r="L35" s="23"/>
      <c r="M35" s="23"/>
      <c r="N35" s="23"/>
      <c r="O35" s="24"/>
      <c r="P35" s="130" t="s">
        <v>202</v>
      </c>
      <c r="Q35" s="131"/>
      <c r="R35" s="131"/>
      <c r="S35" s="131"/>
      <c r="T35" s="131"/>
      <c r="U35" s="131"/>
      <c r="V35" s="70"/>
      <c r="W35" s="25" t="s">
        <v>203</v>
      </c>
      <c r="X35" s="158">
        <v>0.9</v>
      </c>
      <c r="Y35" s="159"/>
      <c r="Z35" s="60" t="s">
        <v>1516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 t="s">
        <v>203</v>
      </c>
      <c r="AN35" s="158">
        <v>1</v>
      </c>
      <c r="AO35" s="159"/>
      <c r="AP35" s="74"/>
      <c r="AQ35" s="37"/>
      <c r="AR35" s="68"/>
      <c r="AS35" s="26">
        <f>ROUND(ROUND(ROUND(L34*X35,0)*AN35,0)*(1+AQ40),0)</f>
        <v>79</v>
      </c>
      <c r="AT35" s="41"/>
    </row>
    <row r="36" spans="1:46" s="20" customFormat="1" ht="17.100000000000001" customHeight="1" x14ac:dyDescent="0.15">
      <c r="A36" s="7">
        <v>11</v>
      </c>
      <c r="B36" s="8">
        <v>6491</v>
      </c>
      <c r="C36" s="9" t="s">
        <v>1703</v>
      </c>
      <c r="D36" s="160" t="s">
        <v>1273</v>
      </c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6"/>
      <c r="P36" s="17"/>
      <c r="Q36" s="17"/>
      <c r="R36" s="17"/>
      <c r="S36" s="17"/>
      <c r="T36" s="40"/>
      <c r="U36" s="40"/>
      <c r="V36" s="32"/>
      <c r="W36" s="17"/>
      <c r="X36" s="64"/>
      <c r="Y36" s="65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36"/>
      <c r="AN36" s="56"/>
      <c r="AO36" s="57"/>
      <c r="AP36" s="173" t="s">
        <v>801</v>
      </c>
      <c r="AQ36" s="174"/>
      <c r="AR36" s="175"/>
      <c r="AS36" s="19">
        <f>ROUND(L38*(1+AQ40),0)</f>
        <v>175</v>
      </c>
      <c r="AT36" s="41"/>
    </row>
    <row r="37" spans="1:46" s="20" customFormat="1" ht="17.100000000000001" customHeight="1" x14ac:dyDescent="0.15">
      <c r="A37" s="7">
        <v>11</v>
      </c>
      <c r="B37" s="8">
        <v>6492</v>
      </c>
      <c r="C37" s="9" t="s">
        <v>1704</v>
      </c>
      <c r="D37" s="178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51"/>
      <c r="P37" s="22"/>
      <c r="Q37" s="23"/>
      <c r="R37" s="23"/>
      <c r="S37" s="23"/>
      <c r="T37" s="43"/>
      <c r="U37" s="43"/>
      <c r="V37" s="38"/>
      <c r="W37" s="38"/>
      <c r="X37" s="38"/>
      <c r="Y37" s="83"/>
      <c r="Z37" s="60" t="s">
        <v>1515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5" t="s">
        <v>292</v>
      </c>
      <c r="AN37" s="158">
        <v>1</v>
      </c>
      <c r="AO37" s="159"/>
      <c r="AP37" s="173"/>
      <c r="AQ37" s="174"/>
      <c r="AR37" s="175"/>
      <c r="AS37" s="19">
        <f>ROUND(ROUND(L38*AN37,0)*(1+AQ40),0)</f>
        <v>175</v>
      </c>
      <c r="AT37" s="41"/>
    </row>
    <row r="38" spans="1:46" s="20" customFormat="1" ht="17.100000000000001" customHeight="1" x14ac:dyDescent="0.15">
      <c r="A38" s="7">
        <v>11</v>
      </c>
      <c r="B38" s="8">
        <v>6493</v>
      </c>
      <c r="C38" s="9" t="s">
        <v>1705</v>
      </c>
      <c r="D38" s="75"/>
      <c r="E38" s="76"/>
      <c r="F38" s="76"/>
      <c r="G38" s="79"/>
      <c r="L38" s="157">
        <v>140</v>
      </c>
      <c r="M38" s="157"/>
      <c r="N38" s="15" t="s">
        <v>731</v>
      </c>
      <c r="O38" s="21"/>
      <c r="P38" s="128" t="s">
        <v>165</v>
      </c>
      <c r="Q38" s="129"/>
      <c r="R38" s="129"/>
      <c r="S38" s="129"/>
      <c r="T38" s="129"/>
      <c r="U38" s="129"/>
      <c r="V38" s="45"/>
      <c r="W38" s="15"/>
      <c r="X38" s="27"/>
      <c r="Y38" s="67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36"/>
      <c r="AN38" s="56"/>
      <c r="AO38" s="57"/>
      <c r="AP38" s="173"/>
      <c r="AQ38" s="174"/>
      <c r="AR38" s="175"/>
      <c r="AS38" s="19">
        <f>ROUND(ROUND(L38*X39,0)*(1+AQ40),0)</f>
        <v>158</v>
      </c>
      <c r="AT38" s="41"/>
    </row>
    <row r="39" spans="1:46" s="20" customFormat="1" ht="17.100000000000001" customHeight="1" x14ac:dyDescent="0.15">
      <c r="A39" s="7">
        <v>11</v>
      </c>
      <c r="B39" s="8">
        <v>6494</v>
      </c>
      <c r="C39" s="9" t="s">
        <v>1706</v>
      </c>
      <c r="D39" s="77"/>
      <c r="E39" s="78"/>
      <c r="F39" s="78"/>
      <c r="G39" s="80"/>
      <c r="H39" s="80"/>
      <c r="I39" s="80"/>
      <c r="J39" s="38"/>
      <c r="K39" s="38"/>
      <c r="L39" s="23"/>
      <c r="M39" s="23"/>
      <c r="N39" s="23"/>
      <c r="O39" s="24"/>
      <c r="P39" s="130" t="s">
        <v>202</v>
      </c>
      <c r="Q39" s="131"/>
      <c r="R39" s="131"/>
      <c r="S39" s="131"/>
      <c r="T39" s="131"/>
      <c r="U39" s="131"/>
      <c r="V39" s="70"/>
      <c r="W39" s="25" t="s">
        <v>203</v>
      </c>
      <c r="X39" s="158">
        <v>0.9</v>
      </c>
      <c r="Y39" s="159"/>
      <c r="Z39" s="60" t="s">
        <v>1516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5" t="s">
        <v>203</v>
      </c>
      <c r="AN39" s="158">
        <v>1</v>
      </c>
      <c r="AO39" s="159"/>
      <c r="AP39" s="173"/>
      <c r="AQ39" s="174"/>
      <c r="AR39" s="175"/>
      <c r="AS39" s="26">
        <f>ROUND(ROUND(ROUND(L38*X39,0)*AN39,0)*(1+AQ40),0)</f>
        <v>158</v>
      </c>
      <c r="AT39" s="41"/>
    </row>
    <row r="40" spans="1:46" s="20" customFormat="1" ht="17.100000000000001" customHeight="1" x14ac:dyDescent="0.15">
      <c r="A40" s="7">
        <v>11</v>
      </c>
      <c r="B40" s="8">
        <v>6495</v>
      </c>
      <c r="C40" s="9" t="s">
        <v>1707</v>
      </c>
      <c r="D40" s="164" t="s">
        <v>1274</v>
      </c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16"/>
      <c r="P40" s="17"/>
      <c r="Q40" s="17"/>
      <c r="R40" s="17"/>
      <c r="S40" s="17"/>
      <c r="T40" s="40"/>
      <c r="U40" s="40"/>
      <c r="V40" s="32"/>
      <c r="W40" s="17"/>
      <c r="X40" s="64"/>
      <c r="Y40" s="65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36"/>
      <c r="AN40" s="56"/>
      <c r="AO40" s="57"/>
      <c r="AP40" s="52" t="s">
        <v>1517</v>
      </c>
      <c r="AQ40" s="171">
        <v>0.25</v>
      </c>
      <c r="AR40" s="172"/>
      <c r="AS40" s="19">
        <f>ROUND(L42*(1+AQ40),0)</f>
        <v>263</v>
      </c>
      <c r="AT40" s="41"/>
    </row>
    <row r="41" spans="1:46" s="20" customFormat="1" ht="17.100000000000001" customHeight="1" x14ac:dyDescent="0.15">
      <c r="A41" s="7">
        <v>11</v>
      </c>
      <c r="B41" s="8">
        <v>6496</v>
      </c>
      <c r="C41" s="9" t="s">
        <v>598</v>
      </c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51"/>
      <c r="P41" s="22"/>
      <c r="Q41" s="23"/>
      <c r="R41" s="23"/>
      <c r="S41" s="23"/>
      <c r="T41" s="43"/>
      <c r="U41" s="43"/>
      <c r="V41" s="38"/>
      <c r="W41" s="38"/>
      <c r="X41" s="38"/>
      <c r="Y41" s="83"/>
      <c r="Z41" s="60" t="s">
        <v>1515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5" t="s">
        <v>292</v>
      </c>
      <c r="AN41" s="158">
        <v>1</v>
      </c>
      <c r="AO41" s="159"/>
      <c r="AR41" s="90" t="s">
        <v>797</v>
      </c>
      <c r="AS41" s="19">
        <f>ROUND(ROUND(L42*AN41,0)*(1+AQ40),0)</f>
        <v>263</v>
      </c>
      <c r="AT41" s="41"/>
    </row>
    <row r="42" spans="1:46" s="20" customFormat="1" ht="17.100000000000001" customHeight="1" x14ac:dyDescent="0.15">
      <c r="A42" s="7">
        <v>11</v>
      </c>
      <c r="B42" s="8">
        <v>6497</v>
      </c>
      <c r="C42" s="9" t="s">
        <v>599</v>
      </c>
      <c r="D42" s="75"/>
      <c r="E42" s="76"/>
      <c r="F42" s="76"/>
      <c r="G42" s="79"/>
      <c r="L42" s="157">
        <v>210</v>
      </c>
      <c r="M42" s="157"/>
      <c r="N42" s="15" t="s">
        <v>731</v>
      </c>
      <c r="O42" s="21"/>
      <c r="P42" s="128" t="s">
        <v>165</v>
      </c>
      <c r="Q42" s="129"/>
      <c r="R42" s="129"/>
      <c r="S42" s="129"/>
      <c r="T42" s="129"/>
      <c r="U42" s="129"/>
      <c r="V42" s="45"/>
      <c r="W42" s="15"/>
      <c r="X42" s="27"/>
      <c r="Y42" s="6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6"/>
      <c r="AN42" s="56"/>
      <c r="AO42" s="57"/>
      <c r="AS42" s="19">
        <f>ROUND(ROUND(L42*X43,0)*(1+AQ40),0)</f>
        <v>236</v>
      </c>
      <c r="AT42" s="41"/>
    </row>
    <row r="43" spans="1:46" s="20" customFormat="1" ht="17.100000000000001" customHeight="1" x14ac:dyDescent="0.15">
      <c r="A43" s="7">
        <v>11</v>
      </c>
      <c r="B43" s="8">
        <v>6498</v>
      </c>
      <c r="C43" s="9" t="s">
        <v>600</v>
      </c>
      <c r="D43" s="77"/>
      <c r="E43" s="78"/>
      <c r="F43" s="78"/>
      <c r="G43" s="80"/>
      <c r="H43" s="80"/>
      <c r="I43" s="80"/>
      <c r="J43" s="38"/>
      <c r="K43" s="38"/>
      <c r="L43" s="23"/>
      <c r="M43" s="23"/>
      <c r="N43" s="23"/>
      <c r="O43" s="24"/>
      <c r="P43" s="130" t="s">
        <v>202</v>
      </c>
      <c r="Q43" s="131"/>
      <c r="R43" s="131"/>
      <c r="S43" s="131"/>
      <c r="T43" s="131"/>
      <c r="U43" s="131"/>
      <c r="V43" s="70"/>
      <c r="W43" s="25" t="s">
        <v>203</v>
      </c>
      <c r="X43" s="158">
        <v>0.9</v>
      </c>
      <c r="Y43" s="159"/>
      <c r="Z43" s="60" t="s">
        <v>1516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5" t="s">
        <v>203</v>
      </c>
      <c r="AN43" s="158">
        <v>1</v>
      </c>
      <c r="AO43" s="159"/>
      <c r="AS43" s="26">
        <f>ROUND(ROUND(ROUND(L42*X43,0)*AN43,0)*(1+AQ40),0)</f>
        <v>236</v>
      </c>
      <c r="AT43" s="41"/>
    </row>
    <row r="44" spans="1:46" s="20" customFormat="1" ht="17.100000000000001" customHeight="1" x14ac:dyDescent="0.15">
      <c r="A44" s="7">
        <v>11</v>
      </c>
      <c r="B44" s="8">
        <v>6499</v>
      </c>
      <c r="C44" s="9" t="s">
        <v>601</v>
      </c>
      <c r="D44" s="164" t="s">
        <v>1275</v>
      </c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16"/>
      <c r="P44" s="17"/>
      <c r="Q44" s="17"/>
      <c r="R44" s="17"/>
      <c r="S44" s="17"/>
      <c r="T44" s="40"/>
      <c r="U44" s="40"/>
      <c r="V44" s="32"/>
      <c r="W44" s="17"/>
      <c r="X44" s="64"/>
      <c r="Y44" s="65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36"/>
      <c r="AN44" s="56"/>
      <c r="AO44" s="57"/>
      <c r="AR44" s="51"/>
      <c r="AS44" s="19">
        <f>ROUND(L46*(1+AQ40),0)</f>
        <v>350</v>
      </c>
      <c r="AT44" s="41"/>
    </row>
    <row r="45" spans="1:46" s="20" customFormat="1" ht="17.100000000000001" customHeight="1" x14ac:dyDescent="0.15">
      <c r="A45" s="7">
        <v>11</v>
      </c>
      <c r="B45" s="8">
        <v>6500</v>
      </c>
      <c r="C45" s="9" t="s">
        <v>602</v>
      </c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51"/>
      <c r="P45" s="22"/>
      <c r="Q45" s="23"/>
      <c r="R45" s="23"/>
      <c r="S45" s="23"/>
      <c r="T45" s="43"/>
      <c r="U45" s="43"/>
      <c r="V45" s="38"/>
      <c r="W45" s="38"/>
      <c r="X45" s="38"/>
      <c r="Y45" s="83"/>
      <c r="Z45" s="60" t="s">
        <v>1515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5" t="s">
        <v>292</v>
      </c>
      <c r="AN45" s="158">
        <v>1</v>
      </c>
      <c r="AO45" s="159"/>
      <c r="AS45" s="19">
        <f>ROUND(ROUND(L46*AN45,0)*(1+AQ40),0)</f>
        <v>350</v>
      </c>
      <c r="AT45" s="41"/>
    </row>
    <row r="46" spans="1:46" s="20" customFormat="1" ht="17.100000000000001" customHeight="1" x14ac:dyDescent="0.15">
      <c r="A46" s="7">
        <v>11</v>
      </c>
      <c r="B46" s="8">
        <v>6501</v>
      </c>
      <c r="C46" s="9" t="s">
        <v>603</v>
      </c>
      <c r="D46" s="75"/>
      <c r="E46" s="76"/>
      <c r="F46" s="76"/>
      <c r="G46" s="79"/>
      <c r="L46" s="157">
        <v>280</v>
      </c>
      <c r="M46" s="157"/>
      <c r="N46" s="15" t="s">
        <v>731</v>
      </c>
      <c r="O46" s="21"/>
      <c r="P46" s="128" t="s">
        <v>165</v>
      </c>
      <c r="Q46" s="129"/>
      <c r="R46" s="129"/>
      <c r="S46" s="129"/>
      <c r="T46" s="129"/>
      <c r="U46" s="129"/>
      <c r="V46" s="45"/>
      <c r="W46" s="15"/>
      <c r="X46" s="27"/>
      <c r="Y46" s="67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36"/>
      <c r="AN46" s="56"/>
      <c r="AO46" s="57"/>
      <c r="AP46" s="59"/>
      <c r="AQ46" s="54"/>
      <c r="AR46" s="55"/>
      <c r="AS46" s="19">
        <f>ROUND(ROUND(L46*X47,0)*(1+AQ40),0)</f>
        <v>315</v>
      </c>
      <c r="AT46" s="41"/>
    </row>
    <row r="47" spans="1:46" s="20" customFormat="1" ht="17.100000000000001" customHeight="1" x14ac:dyDescent="0.15">
      <c r="A47" s="7">
        <v>11</v>
      </c>
      <c r="B47" s="8">
        <v>6502</v>
      </c>
      <c r="C47" s="9" t="s">
        <v>1396</v>
      </c>
      <c r="D47" s="77"/>
      <c r="E47" s="78"/>
      <c r="F47" s="78"/>
      <c r="G47" s="80"/>
      <c r="H47" s="80"/>
      <c r="I47" s="80"/>
      <c r="J47" s="38"/>
      <c r="K47" s="38"/>
      <c r="L47" s="23"/>
      <c r="M47" s="23"/>
      <c r="N47" s="23"/>
      <c r="O47" s="24"/>
      <c r="P47" s="130" t="s">
        <v>202</v>
      </c>
      <c r="Q47" s="131"/>
      <c r="R47" s="131"/>
      <c r="S47" s="131"/>
      <c r="T47" s="131"/>
      <c r="U47" s="131"/>
      <c r="V47" s="70"/>
      <c r="W47" s="25" t="s">
        <v>203</v>
      </c>
      <c r="X47" s="158">
        <v>0.9</v>
      </c>
      <c r="Y47" s="159"/>
      <c r="Z47" s="60" t="s">
        <v>1516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 t="s">
        <v>203</v>
      </c>
      <c r="AN47" s="158">
        <v>1</v>
      </c>
      <c r="AO47" s="159"/>
      <c r="AP47" s="74"/>
      <c r="AQ47" s="37"/>
      <c r="AR47" s="68"/>
      <c r="AS47" s="26">
        <f>ROUND(ROUND(ROUND(L46*X47,0)*AN47,0)*(1+AQ40),0)</f>
        <v>315</v>
      </c>
      <c r="AT47" s="41"/>
    </row>
    <row r="48" spans="1:46" s="20" customFormat="1" ht="17.100000000000001" customHeight="1" x14ac:dyDescent="0.15">
      <c r="A48" s="7">
        <v>11</v>
      </c>
      <c r="B48" s="8">
        <v>6503</v>
      </c>
      <c r="C48" s="9" t="s">
        <v>1397</v>
      </c>
      <c r="D48" s="164" t="s">
        <v>1276</v>
      </c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16"/>
      <c r="P48" s="17"/>
      <c r="Q48" s="17"/>
      <c r="R48" s="17"/>
      <c r="S48" s="17"/>
      <c r="T48" s="40"/>
      <c r="U48" s="40"/>
      <c r="V48" s="32"/>
      <c r="W48" s="17"/>
      <c r="X48" s="64"/>
      <c r="Y48" s="65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36"/>
      <c r="AN48" s="56"/>
      <c r="AO48" s="57"/>
      <c r="AP48" s="59"/>
      <c r="AQ48" s="54"/>
      <c r="AR48" s="55"/>
      <c r="AS48" s="19">
        <f>ROUND(L50*(1+AQ40),0)</f>
        <v>438</v>
      </c>
      <c r="AT48" s="41"/>
    </row>
    <row r="49" spans="1:46" s="20" customFormat="1" ht="17.100000000000001" customHeight="1" x14ac:dyDescent="0.15">
      <c r="A49" s="7">
        <v>11</v>
      </c>
      <c r="B49" s="8">
        <v>6504</v>
      </c>
      <c r="C49" s="9" t="s">
        <v>1398</v>
      </c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51"/>
      <c r="P49" s="22"/>
      <c r="Q49" s="23"/>
      <c r="R49" s="23"/>
      <c r="S49" s="23"/>
      <c r="T49" s="43"/>
      <c r="U49" s="43"/>
      <c r="V49" s="38"/>
      <c r="W49" s="38"/>
      <c r="X49" s="38"/>
      <c r="Y49" s="83"/>
      <c r="Z49" s="60" t="s">
        <v>1515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5" t="s">
        <v>292</v>
      </c>
      <c r="AN49" s="158">
        <v>1</v>
      </c>
      <c r="AO49" s="159"/>
      <c r="AP49" s="74"/>
      <c r="AQ49" s="37"/>
      <c r="AR49" s="68"/>
      <c r="AS49" s="19">
        <f>ROUND(ROUND(L50*AN49,0)*(1+AQ40),0)</f>
        <v>438</v>
      </c>
      <c r="AT49" s="41"/>
    </row>
    <row r="50" spans="1:46" s="20" customFormat="1" ht="17.100000000000001" customHeight="1" x14ac:dyDescent="0.15">
      <c r="A50" s="7">
        <v>11</v>
      </c>
      <c r="B50" s="8">
        <v>6505</v>
      </c>
      <c r="C50" s="9" t="s">
        <v>1399</v>
      </c>
      <c r="D50" s="75"/>
      <c r="E50" s="76"/>
      <c r="F50" s="76"/>
      <c r="G50" s="79"/>
      <c r="L50" s="157">
        <v>350</v>
      </c>
      <c r="M50" s="157"/>
      <c r="N50" s="15" t="s">
        <v>731</v>
      </c>
      <c r="O50" s="21"/>
      <c r="P50" s="128" t="s">
        <v>165</v>
      </c>
      <c r="Q50" s="129"/>
      <c r="R50" s="129"/>
      <c r="S50" s="129"/>
      <c r="T50" s="129"/>
      <c r="U50" s="129"/>
      <c r="V50" s="45"/>
      <c r="W50" s="15"/>
      <c r="X50" s="27"/>
      <c r="Y50" s="67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36"/>
      <c r="AN50" s="56"/>
      <c r="AO50" s="57"/>
      <c r="AP50" s="59"/>
      <c r="AQ50" s="54"/>
      <c r="AR50" s="55"/>
      <c r="AS50" s="19">
        <f>ROUND(ROUND(L50*X51,0)*(1+AQ40),0)</f>
        <v>394</v>
      </c>
      <c r="AT50" s="41"/>
    </row>
    <row r="51" spans="1:46" s="20" customFormat="1" ht="17.100000000000001" customHeight="1" x14ac:dyDescent="0.15">
      <c r="A51" s="7">
        <v>11</v>
      </c>
      <c r="B51" s="8">
        <v>6506</v>
      </c>
      <c r="C51" s="9" t="s">
        <v>1400</v>
      </c>
      <c r="D51" s="77"/>
      <c r="E51" s="78"/>
      <c r="F51" s="78"/>
      <c r="G51" s="80"/>
      <c r="H51" s="80"/>
      <c r="I51" s="80"/>
      <c r="J51" s="38"/>
      <c r="K51" s="38"/>
      <c r="L51" s="23"/>
      <c r="M51" s="23"/>
      <c r="N51" s="23"/>
      <c r="O51" s="24"/>
      <c r="P51" s="130" t="s">
        <v>202</v>
      </c>
      <c r="Q51" s="131"/>
      <c r="R51" s="131"/>
      <c r="S51" s="131"/>
      <c r="T51" s="131"/>
      <c r="U51" s="131"/>
      <c r="V51" s="70"/>
      <c r="W51" s="25" t="s">
        <v>203</v>
      </c>
      <c r="X51" s="158">
        <v>0.9</v>
      </c>
      <c r="Y51" s="159"/>
      <c r="Z51" s="60" t="s">
        <v>1516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5" t="s">
        <v>203</v>
      </c>
      <c r="AN51" s="158">
        <v>1</v>
      </c>
      <c r="AO51" s="158"/>
      <c r="AP51" s="74"/>
      <c r="AQ51" s="37"/>
      <c r="AR51" s="68"/>
      <c r="AS51" s="26">
        <f>ROUND(ROUND(ROUND(L50*X51,0)*AN51,0)*(1+AQ40),0)</f>
        <v>394</v>
      </c>
      <c r="AT51" s="41"/>
    </row>
    <row r="52" spans="1:46" s="20" customFormat="1" ht="17.100000000000001" customHeight="1" x14ac:dyDescent="0.15">
      <c r="A52" s="7">
        <v>11</v>
      </c>
      <c r="B52" s="8">
        <v>6507</v>
      </c>
      <c r="C52" s="9" t="s">
        <v>1401</v>
      </c>
      <c r="D52" s="164" t="s">
        <v>1506</v>
      </c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16"/>
      <c r="P52" s="17"/>
      <c r="Q52" s="17"/>
      <c r="R52" s="17"/>
      <c r="S52" s="17"/>
      <c r="T52" s="40"/>
      <c r="U52" s="40"/>
      <c r="V52" s="32"/>
      <c r="W52" s="17"/>
      <c r="X52" s="64"/>
      <c r="Y52" s="65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52"/>
      <c r="AQ52" s="54"/>
      <c r="AR52" s="55"/>
      <c r="AS52" s="19">
        <f>ROUND(L54*(1+AQ40),0)</f>
        <v>525</v>
      </c>
      <c r="AT52" s="41"/>
    </row>
    <row r="53" spans="1:46" s="20" customFormat="1" ht="17.100000000000001" customHeight="1" x14ac:dyDescent="0.15">
      <c r="A53" s="7">
        <v>11</v>
      </c>
      <c r="B53" s="8">
        <v>6508</v>
      </c>
      <c r="C53" s="9" t="s">
        <v>1402</v>
      </c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51"/>
      <c r="P53" s="22"/>
      <c r="Q53" s="23"/>
      <c r="R53" s="23"/>
      <c r="S53" s="23"/>
      <c r="T53" s="43"/>
      <c r="U53" s="43"/>
      <c r="V53" s="38"/>
      <c r="W53" s="38"/>
      <c r="X53" s="38"/>
      <c r="Y53" s="83"/>
      <c r="Z53" s="60" t="s">
        <v>1515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5" t="s">
        <v>292</v>
      </c>
      <c r="AN53" s="158">
        <v>1</v>
      </c>
      <c r="AO53" s="158"/>
      <c r="AP53" s="53"/>
      <c r="AQ53" s="34"/>
      <c r="AR53" s="51"/>
      <c r="AS53" s="19">
        <f>ROUND(ROUND(L54*AN53,0)*(1+AQ40),0)</f>
        <v>525</v>
      </c>
      <c r="AT53" s="41"/>
    </row>
    <row r="54" spans="1:46" s="20" customFormat="1" ht="17.100000000000001" customHeight="1" x14ac:dyDescent="0.15">
      <c r="A54" s="7">
        <v>11</v>
      </c>
      <c r="B54" s="8">
        <v>6509</v>
      </c>
      <c r="C54" s="9" t="s">
        <v>1403</v>
      </c>
      <c r="D54" s="75"/>
      <c r="E54" s="76"/>
      <c r="F54" s="76"/>
      <c r="G54" s="79"/>
      <c r="L54" s="157">
        <v>420</v>
      </c>
      <c r="M54" s="157"/>
      <c r="N54" s="15" t="s">
        <v>731</v>
      </c>
      <c r="O54" s="21"/>
      <c r="P54" s="128" t="s">
        <v>165</v>
      </c>
      <c r="Q54" s="129"/>
      <c r="R54" s="129"/>
      <c r="S54" s="129"/>
      <c r="T54" s="129"/>
      <c r="U54" s="129"/>
      <c r="V54" s="45"/>
      <c r="W54" s="15"/>
      <c r="X54" s="27"/>
      <c r="Y54" s="67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36"/>
      <c r="AN54" s="56"/>
      <c r="AO54" s="56"/>
      <c r="AP54" s="53"/>
      <c r="AQ54" s="34"/>
      <c r="AR54" s="51"/>
      <c r="AS54" s="19">
        <f>ROUND(ROUND(L54*X55,0)*(1+AQ40),0)</f>
        <v>473</v>
      </c>
      <c r="AT54" s="41"/>
    </row>
    <row r="55" spans="1:46" s="20" customFormat="1" ht="17.100000000000001" customHeight="1" x14ac:dyDescent="0.15">
      <c r="A55" s="7">
        <v>11</v>
      </c>
      <c r="B55" s="8">
        <v>6510</v>
      </c>
      <c r="C55" s="9" t="s">
        <v>1404</v>
      </c>
      <c r="D55" s="77"/>
      <c r="E55" s="78"/>
      <c r="F55" s="78"/>
      <c r="G55" s="80"/>
      <c r="H55" s="80"/>
      <c r="I55" s="80"/>
      <c r="J55" s="38"/>
      <c r="K55" s="38"/>
      <c r="L55" s="23"/>
      <c r="M55" s="23"/>
      <c r="N55" s="23"/>
      <c r="O55" s="24"/>
      <c r="P55" s="130" t="s">
        <v>202</v>
      </c>
      <c r="Q55" s="131"/>
      <c r="R55" s="131"/>
      <c r="S55" s="131"/>
      <c r="T55" s="131"/>
      <c r="U55" s="131"/>
      <c r="V55" s="70"/>
      <c r="W55" s="25" t="s">
        <v>203</v>
      </c>
      <c r="X55" s="158">
        <v>0.9</v>
      </c>
      <c r="Y55" s="159"/>
      <c r="Z55" s="60" t="s">
        <v>1516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5" t="s">
        <v>203</v>
      </c>
      <c r="AN55" s="158">
        <v>1</v>
      </c>
      <c r="AO55" s="158"/>
      <c r="AP55" s="53"/>
      <c r="AQ55" s="34"/>
      <c r="AR55" s="51"/>
      <c r="AS55" s="26">
        <f>ROUND(ROUND(ROUND(L54*X55,0)*AN55,0)*(1+AQ40),0)</f>
        <v>473</v>
      </c>
      <c r="AT55" s="41"/>
    </row>
    <row r="56" spans="1:46" s="20" customFormat="1" ht="17.100000000000001" customHeight="1" x14ac:dyDescent="0.15">
      <c r="A56" s="7">
        <v>11</v>
      </c>
      <c r="B56" s="8">
        <v>6511</v>
      </c>
      <c r="C56" s="9" t="s">
        <v>990</v>
      </c>
      <c r="D56" s="164" t="s">
        <v>1507</v>
      </c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16"/>
      <c r="P56" s="17"/>
      <c r="Q56" s="17"/>
      <c r="R56" s="17"/>
      <c r="S56" s="17"/>
      <c r="T56" s="40"/>
      <c r="U56" s="40"/>
      <c r="V56" s="32"/>
      <c r="W56" s="17"/>
      <c r="X56" s="64"/>
      <c r="Y56" s="65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36"/>
      <c r="AN56" s="56"/>
      <c r="AO56" s="56"/>
      <c r="AP56" s="53"/>
      <c r="AQ56" s="34"/>
      <c r="AR56" s="51"/>
      <c r="AS56" s="19">
        <f>ROUND(L58*(1+AQ40),0)</f>
        <v>613</v>
      </c>
      <c r="AT56" s="41"/>
    </row>
    <row r="57" spans="1:46" s="20" customFormat="1" ht="17.100000000000001" customHeight="1" x14ac:dyDescent="0.15">
      <c r="A57" s="7">
        <v>11</v>
      </c>
      <c r="B57" s="8">
        <v>6512</v>
      </c>
      <c r="C57" s="9" t="s">
        <v>991</v>
      </c>
      <c r="D57" s="202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51"/>
      <c r="P57" s="22"/>
      <c r="Q57" s="23"/>
      <c r="R57" s="23"/>
      <c r="S57" s="23"/>
      <c r="T57" s="43"/>
      <c r="U57" s="43"/>
      <c r="V57" s="38"/>
      <c r="W57" s="38"/>
      <c r="X57" s="38"/>
      <c r="Y57" s="83"/>
      <c r="Z57" s="60" t="s">
        <v>1515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5" t="s">
        <v>292</v>
      </c>
      <c r="AN57" s="158">
        <v>1</v>
      </c>
      <c r="AO57" s="158"/>
      <c r="AP57" s="53"/>
      <c r="AQ57" s="34"/>
      <c r="AR57" s="51"/>
      <c r="AS57" s="19">
        <f>ROUND(ROUND(L58*AN57,0)*(1+AQ40),0)</f>
        <v>613</v>
      </c>
      <c r="AT57" s="41"/>
    </row>
    <row r="58" spans="1:46" s="20" customFormat="1" ht="17.100000000000001" customHeight="1" x14ac:dyDescent="0.15">
      <c r="A58" s="7">
        <v>11</v>
      </c>
      <c r="B58" s="8">
        <v>6513</v>
      </c>
      <c r="C58" s="9" t="s">
        <v>992</v>
      </c>
      <c r="D58" s="75"/>
      <c r="E58" s="76"/>
      <c r="F58" s="76"/>
      <c r="G58" s="79"/>
      <c r="L58" s="157">
        <v>490</v>
      </c>
      <c r="M58" s="157"/>
      <c r="N58" s="15" t="s">
        <v>731</v>
      </c>
      <c r="O58" s="21"/>
      <c r="P58" s="128" t="s">
        <v>165</v>
      </c>
      <c r="Q58" s="129"/>
      <c r="R58" s="129"/>
      <c r="S58" s="129"/>
      <c r="T58" s="129"/>
      <c r="U58" s="129"/>
      <c r="V58" s="45"/>
      <c r="W58" s="15"/>
      <c r="X58" s="27"/>
      <c r="Y58" s="67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36"/>
      <c r="AN58" s="56"/>
      <c r="AO58" s="56"/>
      <c r="AP58" s="53"/>
      <c r="AQ58" s="34"/>
      <c r="AR58" s="51"/>
      <c r="AS58" s="19">
        <f>ROUND(ROUND(L58*X59,0)*(1+AQ40),0)</f>
        <v>551</v>
      </c>
      <c r="AT58" s="41"/>
    </row>
    <row r="59" spans="1:46" s="20" customFormat="1" ht="17.100000000000001" customHeight="1" x14ac:dyDescent="0.15">
      <c r="A59" s="7">
        <v>11</v>
      </c>
      <c r="B59" s="8">
        <v>6514</v>
      </c>
      <c r="C59" s="9" t="s">
        <v>993</v>
      </c>
      <c r="D59" s="77"/>
      <c r="E59" s="78"/>
      <c r="F59" s="78"/>
      <c r="G59" s="80"/>
      <c r="H59" s="80"/>
      <c r="I59" s="80"/>
      <c r="J59" s="38"/>
      <c r="K59" s="38"/>
      <c r="L59" s="23"/>
      <c r="M59" s="23"/>
      <c r="N59" s="23"/>
      <c r="O59" s="24"/>
      <c r="P59" s="130" t="s">
        <v>202</v>
      </c>
      <c r="Q59" s="131"/>
      <c r="R59" s="131"/>
      <c r="S59" s="131"/>
      <c r="T59" s="131"/>
      <c r="U59" s="131"/>
      <c r="V59" s="70"/>
      <c r="W59" s="25" t="s">
        <v>203</v>
      </c>
      <c r="X59" s="158">
        <v>0.9</v>
      </c>
      <c r="Y59" s="159"/>
      <c r="Z59" s="60" t="s">
        <v>1516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 t="s">
        <v>203</v>
      </c>
      <c r="AN59" s="158">
        <v>1</v>
      </c>
      <c r="AO59" s="158"/>
      <c r="AP59" s="53"/>
      <c r="AQ59" s="34"/>
      <c r="AR59" s="51"/>
      <c r="AS59" s="26">
        <f>ROUND(ROUND(ROUND(L58*X59,0)*AN59,0)*(1+AQ40),0)</f>
        <v>551</v>
      </c>
      <c r="AT59" s="41"/>
    </row>
    <row r="60" spans="1:46" s="20" customFormat="1" ht="17.100000000000001" customHeight="1" x14ac:dyDescent="0.15">
      <c r="A60" s="7">
        <v>11</v>
      </c>
      <c r="B60" s="8">
        <v>6515</v>
      </c>
      <c r="C60" s="9" t="s">
        <v>994</v>
      </c>
      <c r="D60" s="164" t="s">
        <v>1508</v>
      </c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6"/>
      <c r="P60" s="17"/>
      <c r="Q60" s="17"/>
      <c r="R60" s="17"/>
      <c r="S60" s="17"/>
      <c r="T60" s="40"/>
      <c r="U60" s="40"/>
      <c r="V60" s="32"/>
      <c r="W60" s="17"/>
      <c r="X60" s="64"/>
      <c r="Y60" s="65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36"/>
      <c r="AN60" s="56"/>
      <c r="AO60" s="56"/>
      <c r="AP60" s="53"/>
      <c r="AQ60" s="34"/>
      <c r="AR60" s="51"/>
      <c r="AS60" s="19">
        <f>ROUND(L62*(1+AQ40),0)</f>
        <v>700</v>
      </c>
      <c r="AT60" s="41"/>
    </row>
    <row r="61" spans="1:46" s="20" customFormat="1" ht="17.100000000000001" customHeight="1" x14ac:dyDescent="0.15">
      <c r="A61" s="7">
        <v>11</v>
      </c>
      <c r="B61" s="8">
        <v>6516</v>
      </c>
      <c r="C61" s="9" t="s">
        <v>995</v>
      </c>
      <c r="D61" s="202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51"/>
      <c r="P61" s="22"/>
      <c r="Q61" s="23"/>
      <c r="R61" s="23"/>
      <c r="S61" s="23"/>
      <c r="T61" s="43"/>
      <c r="U61" s="43"/>
      <c r="V61" s="38"/>
      <c r="W61" s="38"/>
      <c r="X61" s="38"/>
      <c r="Y61" s="83"/>
      <c r="Z61" s="60" t="s">
        <v>1515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 t="s">
        <v>292</v>
      </c>
      <c r="AN61" s="158">
        <v>1</v>
      </c>
      <c r="AO61" s="158"/>
      <c r="AP61" s="53"/>
      <c r="AQ61" s="34"/>
      <c r="AR61" s="51"/>
      <c r="AS61" s="19">
        <f>ROUND(ROUND(L62*AN61,0)*(1+AQ40),0)</f>
        <v>700</v>
      </c>
      <c r="AT61" s="41"/>
    </row>
    <row r="62" spans="1:46" s="20" customFormat="1" ht="17.100000000000001" customHeight="1" x14ac:dyDescent="0.15">
      <c r="A62" s="7">
        <v>11</v>
      </c>
      <c r="B62" s="8">
        <v>6517</v>
      </c>
      <c r="C62" s="9" t="s">
        <v>996</v>
      </c>
      <c r="D62" s="75"/>
      <c r="E62" s="76"/>
      <c r="F62" s="76"/>
      <c r="G62" s="79"/>
      <c r="L62" s="157">
        <v>560</v>
      </c>
      <c r="M62" s="157"/>
      <c r="N62" s="15" t="s">
        <v>731</v>
      </c>
      <c r="O62" s="21"/>
      <c r="P62" s="128" t="s">
        <v>165</v>
      </c>
      <c r="Q62" s="129"/>
      <c r="R62" s="129"/>
      <c r="S62" s="129"/>
      <c r="T62" s="129"/>
      <c r="U62" s="129"/>
      <c r="V62" s="45"/>
      <c r="W62" s="15"/>
      <c r="X62" s="27"/>
      <c r="Y62" s="67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36"/>
      <c r="AN62" s="56"/>
      <c r="AO62" s="56"/>
      <c r="AP62" s="53"/>
      <c r="AQ62" s="34"/>
      <c r="AR62" s="51"/>
      <c r="AS62" s="19">
        <f>ROUND(ROUND(L62*X63,0)*(1+AQ40),0)</f>
        <v>630</v>
      </c>
      <c r="AT62" s="41"/>
    </row>
    <row r="63" spans="1:46" s="20" customFormat="1" ht="17.100000000000001" customHeight="1" x14ac:dyDescent="0.15">
      <c r="A63" s="7">
        <v>11</v>
      </c>
      <c r="B63" s="8">
        <v>6518</v>
      </c>
      <c r="C63" s="9" t="s">
        <v>997</v>
      </c>
      <c r="D63" s="77"/>
      <c r="E63" s="78"/>
      <c r="F63" s="78"/>
      <c r="G63" s="80"/>
      <c r="H63" s="80"/>
      <c r="I63" s="80"/>
      <c r="J63" s="38"/>
      <c r="K63" s="38"/>
      <c r="L63" s="23"/>
      <c r="M63" s="23"/>
      <c r="N63" s="23"/>
      <c r="O63" s="24"/>
      <c r="P63" s="130" t="s">
        <v>202</v>
      </c>
      <c r="Q63" s="131"/>
      <c r="R63" s="131"/>
      <c r="S63" s="131"/>
      <c r="T63" s="131"/>
      <c r="U63" s="131"/>
      <c r="V63" s="70"/>
      <c r="W63" s="25" t="s">
        <v>203</v>
      </c>
      <c r="X63" s="158">
        <v>0.9</v>
      </c>
      <c r="Y63" s="159"/>
      <c r="Z63" s="60" t="s">
        <v>1516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5" t="s">
        <v>203</v>
      </c>
      <c r="AN63" s="158">
        <v>1</v>
      </c>
      <c r="AO63" s="158"/>
      <c r="AP63" s="53"/>
      <c r="AQ63" s="34"/>
      <c r="AR63" s="51"/>
      <c r="AS63" s="26">
        <f>ROUND(ROUND(ROUND(L62*X63,0)*AN63,0)*(1+AQ40),0)</f>
        <v>630</v>
      </c>
      <c r="AT63" s="41"/>
    </row>
    <row r="64" spans="1:46" s="20" customFormat="1" ht="17.100000000000001" customHeight="1" x14ac:dyDescent="0.15">
      <c r="A64" s="7">
        <v>11</v>
      </c>
      <c r="B64" s="8">
        <v>6519</v>
      </c>
      <c r="C64" s="9" t="s">
        <v>998</v>
      </c>
      <c r="D64" s="164" t="s">
        <v>1509</v>
      </c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16"/>
      <c r="P64" s="17"/>
      <c r="Q64" s="17"/>
      <c r="R64" s="17"/>
      <c r="S64" s="17"/>
      <c r="T64" s="40"/>
      <c r="U64" s="40"/>
      <c r="V64" s="32"/>
      <c r="W64" s="17"/>
      <c r="X64" s="64"/>
      <c r="Y64" s="65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36"/>
      <c r="AN64" s="56"/>
      <c r="AO64" s="56"/>
      <c r="AP64" s="53"/>
      <c r="AQ64" s="34"/>
      <c r="AR64" s="51"/>
      <c r="AS64" s="19">
        <f>ROUND(L66*(1+AQ40),0)</f>
        <v>788</v>
      </c>
      <c r="AT64" s="41"/>
    </row>
    <row r="65" spans="1:46" s="20" customFormat="1" ht="17.100000000000001" customHeight="1" x14ac:dyDescent="0.15">
      <c r="A65" s="7">
        <v>11</v>
      </c>
      <c r="B65" s="8">
        <v>6520</v>
      </c>
      <c r="C65" s="9" t="s">
        <v>999</v>
      </c>
      <c r="D65" s="202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51"/>
      <c r="P65" s="22"/>
      <c r="Q65" s="23"/>
      <c r="R65" s="23"/>
      <c r="S65" s="23"/>
      <c r="T65" s="43"/>
      <c r="U65" s="43"/>
      <c r="V65" s="38"/>
      <c r="W65" s="38"/>
      <c r="X65" s="38"/>
      <c r="Y65" s="83"/>
      <c r="Z65" s="60" t="s">
        <v>1515</v>
      </c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5" t="s">
        <v>292</v>
      </c>
      <c r="AN65" s="158">
        <v>1</v>
      </c>
      <c r="AO65" s="158"/>
      <c r="AP65" s="53"/>
      <c r="AQ65" s="34"/>
      <c r="AR65" s="51"/>
      <c r="AS65" s="19">
        <f>ROUND(ROUND(L66*AN65,0)*(1+AQ40),0)</f>
        <v>788</v>
      </c>
      <c r="AT65" s="41"/>
    </row>
    <row r="66" spans="1:46" s="20" customFormat="1" ht="17.100000000000001" customHeight="1" x14ac:dyDescent="0.15">
      <c r="A66" s="7">
        <v>11</v>
      </c>
      <c r="B66" s="8">
        <v>6521</v>
      </c>
      <c r="C66" s="9" t="s">
        <v>1000</v>
      </c>
      <c r="D66" s="75"/>
      <c r="E66" s="76"/>
      <c r="F66" s="76"/>
      <c r="G66" s="79"/>
      <c r="L66" s="157">
        <v>630</v>
      </c>
      <c r="M66" s="157"/>
      <c r="N66" s="15" t="s">
        <v>731</v>
      </c>
      <c r="O66" s="21"/>
      <c r="P66" s="128" t="s">
        <v>165</v>
      </c>
      <c r="Q66" s="129"/>
      <c r="R66" s="129"/>
      <c r="S66" s="129"/>
      <c r="T66" s="129"/>
      <c r="U66" s="129"/>
      <c r="V66" s="45"/>
      <c r="W66" s="15"/>
      <c r="X66" s="27"/>
      <c r="Y66" s="67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36"/>
      <c r="AN66" s="56"/>
      <c r="AO66" s="56"/>
      <c r="AP66" s="53"/>
      <c r="AQ66" s="34"/>
      <c r="AR66" s="51"/>
      <c r="AS66" s="19">
        <f>ROUND(ROUND(L66*X67,0)*(1+AQ40),0)</f>
        <v>709</v>
      </c>
      <c r="AT66" s="41"/>
    </row>
    <row r="67" spans="1:46" s="20" customFormat="1" ht="17.100000000000001" customHeight="1" x14ac:dyDescent="0.15">
      <c r="A67" s="7">
        <v>11</v>
      </c>
      <c r="B67" s="8">
        <v>6522</v>
      </c>
      <c r="C67" s="9" t="s">
        <v>1001</v>
      </c>
      <c r="D67" s="77"/>
      <c r="E67" s="78"/>
      <c r="F67" s="78"/>
      <c r="G67" s="80"/>
      <c r="H67" s="80"/>
      <c r="I67" s="80"/>
      <c r="J67" s="38"/>
      <c r="K67" s="38"/>
      <c r="L67" s="23"/>
      <c r="M67" s="23"/>
      <c r="N67" s="23"/>
      <c r="O67" s="24"/>
      <c r="P67" s="130" t="s">
        <v>202</v>
      </c>
      <c r="Q67" s="131"/>
      <c r="R67" s="131"/>
      <c r="S67" s="131"/>
      <c r="T67" s="131"/>
      <c r="U67" s="131"/>
      <c r="V67" s="70"/>
      <c r="W67" s="25" t="s">
        <v>203</v>
      </c>
      <c r="X67" s="158">
        <v>0.9</v>
      </c>
      <c r="Y67" s="159"/>
      <c r="Z67" s="60" t="s">
        <v>1516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5" t="s">
        <v>203</v>
      </c>
      <c r="AN67" s="158">
        <v>1</v>
      </c>
      <c r="AO67" s="158"/>
      <c r="AP67" s="35"/>
      <c r="AQ67" s="38"/>
      <c r="AR67" s="83"/>
      <c r="AS67" s="26">
        <f>ROUND(ROUND(ROUND(L66*X67,0)*AN67,0)*(1+AQ40),0)</f>
        <v>709</v>
      </c>
      <c r="AT67" s="58"/>
    </row>
    <row r="68" spans="1:46" ht="17.100000000000001" customHeight="1" x14ac:dyDescent="0.15">
      <c r="A68" s="1"/>
    </row>
    <row r="69" spans="1:46" s="20" customFormat="1" ht="17.100000000000001" customHeight="1" x14ac:dyDescent="0.15">
      <c r="A69" s="28"/>
      <c r="B69" s="28"/>
      <c r="C69" s="15"/>
      <c r="D69" s="15"/>
      <c r="E69" s="15"/>
      <c r="F69" s="15"/>
      <c r="G69" s="15"/>
      <c r="H69" s="15"/>
      <c r="I69" s="44"/>
      <c r="J69" s="44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7"/>
      <c r="V69" s="27"/>
      <c r="W69" s="15"/>
      <c r="X69" s="37"/>
      <c r="Y69" s="42"/>
      <c r="Z69" s="15"/>
      <c r="AA69" s="15"/>
      <c r="AB69" s="15"/>
      <c r="AC69" s="37"/>
      <c r="AD69" s="42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6"/>
      <c r="AT69" s="34"/>
    </row>
    <row r="70" spans="1:46" s="20" customFormat="1" ht="17.100000000000001" customHeight="1" x14ac:dyDescent="0.15">
      <c r="A70" s="28"/>
      <c r="B70" s="28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7"/>
      <c r="V70" s="27"/>
      <c r="W70" s="15"/>
      <c r="X70" s="27"/>
      <c r="Y70" s="42"/>
      <c r="Z70" s="15"/>
      <c r="AA70" s="15"/>
      <c r="AB70" s="15"/>
      <c r="AC70" s="37"/>
      <c r="AD70" s="42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6"/>
      <c r="AT70" s="34"/>
    </row>
    <row r="71" spans="1:46" s="20" customFormat="1" ht="17.100000000000001" customHeight="1" x14ac:dyDescent="0.15">
      <c r="A71" s="28"/>
      <c r="B71" s="28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7"/>
      <c r="V71" s="27"/>
      <c r="W71" s="15"/>
      <c r="X71" s="27"/>
      <c r="Y71" s="42"/>
      <c r="Z71" s="15"/>
      <c r="AA71" s="15"/>
      <c r="AB71" s="15"/>
      <c r="AC71" s="14"/>
      <c r="AD71" s="14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46"/>
      <c r="AT71" s="34"/>
    </row>
    <row r="72" spans="1:46" s="20" customFormat="1" ht="17.100000000000001" customHeight="1" x14ac:dyDescent="0.15">
      <c r="A72" s="28"/>
      <c r="B72" s="28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47"/>
      <c r="U72" s="48"/>
      <c r="V72" s="48"/>
      <c r="W72" s="34"/>
      <c r="X72" s="48"/>
      <c r="Y72" s="42"/>
      <c r="Z72" s="15"/>
      <c r="AA72" s="15"/>
      <c r="AB72" s="15"/>
      <c r="AC72" s="37"/>
      <c r="AD72" s="42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6"/>
      <c r="AT72" s="34"/>
    </row>
    <row r="73" spans="1:46" s="20" customFormat="1" ht="17.100000000000001" customHeight="1" x14ac:dyDescent="0.15">
      <c r="A73" s="28"/>
      <c r="B73" s="2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7"/>
      <c r="U73" s="49"/>
      <c r="V73" s="50"/>
      <c r="W73" s="15"/>
      <c r="X73" s="27"/>
      <c r="Y73" s="42"/>
      <c r="Z73" s="15"/>
      <c r="AA73" s="15"/>
      <c r="AB73" s="15"/>
      <c r="AC73" s="37"/>
      <c r="AD73" s="42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6"/>
      <c r="AT73" s="34"/>
    </row>
    <row r="74" spans="1:46" s="20" customFormat="1" ht="17.100000000000001" customHeight="1" x14ac:dyDescent="0.15">
      <c r="A74" s="28"/>
      <c r="B74" s="28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27"/>
      <c r="V74" s="42"/>
      <c r="W74" s="15"/>
      <c r="X74" s="27"/>
      <c r="Y74" s="42"/>
      <c r="Z74" s="15"/>
      <c r="AA74" s="15"/>
      <c r="AB74" s="15"/>
      <c r="AC74" s="14"/>
      <c r="AD74" s="14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46"/>
      <c r="AT74" s="34"/>
    </row>
    <row r="75" spans="1:46" s="20" customFormat="1" ht="17.100000000000001" customHeight="1" x14ac:dyDescent="0.15">
      <c r="A75" s="28"/>
      <c r="B75" s="28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27"/>
      <c r="V75" s="42"/>
      <c r="W75" s="15"/>
      <c r="X75" s="37"/>
      <c r="Y75" s="42"/>
      <c r="Z75" s="15"/>
      <c r="AA75" s="15"/>
      <c r="AB75" s="15"/>
      <c r="AC75" s="37"/>
      <c r="AD75" s="42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6"/>
      <c r="AT75" s="34"/>
    </row>
  </sheetData>
  <sheetProtection password="CB5D" sheet="1" objects="1" scenarios="1"/>
  <mergeCells count="74">
    <mergeCell ref="L9:M9"/>
    <mergeCell ref="L21:M21"/>
    <mergeCell ref="D19:N20"/>
    <mergeCell ref="L17:M17"/>
    <mergeCell ref="D15:N16"/>
    <mergeCell ref="AN65:AO65"/>
    <mergeCell ref="L66:M66"/>
    <mergeCell ref="X67:Y67"/>
    <mergeCell ref="AN67:AO67"/>
    <mergeCell ref="D64:N65"/>
    <mergeCell ref="D7:N8"/>
    <mergeCell ref="D11:N12"/>
    <mergeCell ref="D32:N33"/>
    <mergeCell ref="D36:N37"/>
    <mergeCell ref="L13:M13"/>
    <mergeCell ref="X59:Y59"/>
    <mergeCell ref="AN59:AO59"/>
    <mergeCell ref="D56:N57"/>
    <mergeCell ref="AN61:AO61"/>
    <mergeCell ref="L62:M62"/>
    <mergeCell ref="X63:Y63"/>
    <mergeCell ref="AN63:AO63"/>
    <mergeCell ref="D60:N61"/>
    <mergeCell ref="L54:M54"/>
    <mergeCell ref="X55:Y55"/>
    <mergeCell ref="AN55:AO55"/>
    <mergeCell ref="D52:N53"/>
    <mergeCell ref="AN57:AO57"/>
    <mergeCell ref="L58:M58"/>
    <mergeCell ref="AQ40:AR40"/>
    <mergeCell ref="AN41:AO41"/>
    <mergeCell ref="L42:M42"/>
    <mergeCell ref="X43:Y43"/>
    <mergeCell ref="AN43:AO43"/>
    <mergeCell ref="AN53:AO53"/>
    <mergeCell ref="AN14:AO14"/>
    <mergeCell ref="AN16:AO16"/>
    <mergeCell ref="AP36:AR39"/>
    <mergeCell ref="AN37:AO37"/>
    <mergeCell ref="L38:M38"/>
    <mergeCell ref="X39:Y39"/>
    <mergeCell ref="AN39:AO39"/>
    <mergeCell ref="AQ15:AR15"/>
    <mergeCell ref="AP11:AR14"/>
    <mergeCell ref="AN12:AO12"/>
    <mergeCell ref="AN20:AO20"/>
    <mergeCell ref="X18:Y18"/>
    <mergeCell ref="AN8:AO8"/>
    <mergeCell ref="AN10:AO10"/>
    <mergeCell ref="X10:Y10"/>
    <mergeCell ref="AN18:AO18"/>
    <mergeCell ref="X14:Y14"/>
    <mergeCell ref="L34:M34"/>
    <mergeCell ref="X22:Y22"/>
    <mergeCell ref="AN22:AO22"/>
    <mergeCell ref="AN24:AO24"/>
    <mergeCell ref="L25:M25"/>
    <mergeCell ref="D23:N24"/>
    <mergeCell ref="D44:N45"/>
    <mergeCell ref="AN49:AO49"/>
    <mergeCell ref="X26:Y26"/>
    <mergeCell ref="AN26:AO26"/>
    <mergeCell ref="AN45:AO45"/>
    <mergeCell ref="L46:M46"/>
    <mergeCell ref="D40:N41"/>
    <mergeCell ref="X35:Y35"/>
    <mergeCell ref="AN35:AO35"/>
    <mergeCell ref="AN33:AO33"/>
    <mergeCell ref="L50:M50"/>
    <mergeCell ref="X51:Y51"/>
    <mergeCell ref="AN51:AO51"/>
    <mergeCell ref="D48:N49"/>
    <mergeCell ref="X47:Y47"/>
    <mergeCell ref="AN47:AO4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8" orientation="portrait" r:id="rId1"/>
  <headerFooter alignWithMargins="0">
    <oddHeader>&amp;R&amp;9居宅介護</oddHeader>
    <oddFooter>&amp;C&amp;14&amp;P</oddFooter>
  </headerFooter>
  <rowBreaks count="1" manualBreakCount="1">
    <brk id="68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5"/>
  <sheetViews>
    <sheetView topLeftCell="A7" zoomScale="85" zoomScaleNormal="100" zoomScaleSheetLayoutView="75" workbookViewId="0">
      <selection activeCell="A39" sqref="A39"/>
    </sheetView>
  </sheetViews>
  <sheetFormatPr defaultRowHeight="17.100000000000001" customHeight="1" x14ac:dyDescent="0.15"/>
  <cols>
    <col min="1" max="1" width="4.625" style="10" customWidth="1"/>
    <col min="2" max="2" width="7.625" style="10" customWidth="1"/>
    <col min="3" max="3" width="33.625" style="11" customWidth="1"/>
    <col min="4" max="10" width="2.375" style="10" customWidth="1"/>
    <col min="11" max="16" width="2.375" style="11" customWidth="1"/>
    <col min="17" max="20" width="2.375" style="10" customWidth="1"/>
    <col min="21" max="22" width="2.375" style="29" customWidth="1"/>
    <col min="23" max="23" width="2.375" style="10" customWidth="1"/>
    <col min="24" max="25" width="2.375" style="29" customWidth="1"/>
    <col min="26" max="44" width="2.375" style="10" customWidth="1"/>
    <col min="45" max="46" width="8.625" style="10" customWidth="1"/>
    <col min="47" max="47" width="2.75" style="10" customWidth="1"/>
    <col min="48" max="16384" width="9" style="10"/>
  </cols>
  <sheetData>
    <row r="1" spans="1:47" ht="17.100000000000001" customHeight="1" x14ac:dyDescent="0.15">
      <c r="A1" s="1"/>
    </row>
    <row r="2" spans="1:47" ht="17.100000000000001" customHeight="1" x14ac:dyDescent="0.15">
      <c r="A2" s="1"/>
    </row>
    <row r="3" spans="1:47" ht="17.100000000000001" customHeight="1" x14ac:dyDescent="0.15">
      <c r="A3" s="1"/>
    </row>
    <row r="4" spans="1:47" ht="17.100000000000001" customHeight="1" x14ac:dyDescent="0.15">
      <c r="A4" s="1"/>
      <c r="B4" s="1" t="s">
        <v>1002</v>
      </c>
    </row>
    <row r="5" spans="1:47" s="20" customFormat="1" ht="17.100000000000001" customHeight="1" x14ac:dyDescent="0.15">
      <c r="A5" s="2" t="s">
        <v>1514</v>
      </c>
      <c r="B5" s="30"/>
      <c r="C5" s="12" t="s">
        <v>724</v>
      </c>
      <c r="D5" s="31"/>
      <c r="E5" s="32"/>
      <c r="F5" s="32"/>
      <c r="G5" s="32"/>
      <c r="H5" s="32"/>
      <c r="I5" s="32"/>
      <c r="J5" s="32"/>
      <c r="K5" s="17"/>
      <c r="L5" s="17"/>
      <c r="M5" s="17"/>
      <c r="N5" s="17"/>
      <c r="O5" s="17"/>
      <c r="P5" s="17"/>
      <c r="Q5" s="32"/>
      <c r="R5" s="32"/>
      <c r="S5" s="32"/>
      <c r="T5" s="13"/>
      <c r="U5" s="33"/>
      <c r="V5" s="33"/>
      <c r="W5" s="32"/>
      <c r="X5" s="117" t="s">
        <v>734</v>
      </c>
      <c r="Y5" s="33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" t="s">
        <v>725</v>
      </c>
      <c r="AT5" s="3" t="s">
        <v>726</v>
      </c>
      <c r="AU5" s="34"/>
    </row>
    <row r="6" spans="1:47" s="20" customFormat="1" ht="17.100000000000001" customHeight="1" x14ac:dyDescent="0.15">
      <c r="A6" s="4" t="s">
        <v>727</v>
      </c>
      <c r="B6" s="5" t="s">
        <v>728</v>
      </c>
      <c r="C6" s="24"/>
      <c r="D6" s="35"/>
      <c r="E6" s="38"/>
      <c r="F6" s="38"/>
      <c r="G6" s="38"/>
      <c r="H6" s="38"/>
      <c r="I6" s="38"/>
      <c r="J6" s="38"/>
      <c r="K6" s="23"/>
      <c r="L6" s="23"/>
      <c r="M6" s="23"/>
      <c r="N6" s="23"/>
      <c r="O6" s="23"/>
      <c r="P6" s="23"/>
      <c r="Q6" s="38"/>
      <c r="R6" s="38"/>
      <c r="S6" s="38"/>
      <c r="T6" s="38"/>
      <c r="U6" s="39"/>
      <c r="V6" s="39"/>
      <c r="W6" s="38"/>
      <c r="X6" s="39"/>
      <c r="Y6" s="3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6" t="s">
        <v>729</v>
      </c>
      <c r="AT6" s="6" t="s">
        <v>730</v>
      </c>
      <c r="AU6" s="34"/>
    </row>
    <row r="7" spans="1:47" s="20" customFormat="1" ht="17.100000000000001" customHeight="1" x14ac:dyDescent="0.15">
      <c r="A7" s="7">
        <v>11</v>
      </c>
      <c r="B7" s="8">
        <v>6523</v>
      </c>
      <c r="C7" s="9" t="s">
        <v>1003</v>
      </c>
      <c r="D7" s="160" t="s">
        <v>229</v>
      </c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6"/>
      <c r="P7" s="17"/>
      <c r="Q7" s="17"/>
      <c r="R7" s="17"/>
      <c r="S7" s="17"/>
      <c r="T7" s="40"/>
      <c r="U7" s="40"/>
      <c r="V7" s="32"/>
      <c r="W7" s="17"/>
      <c r="X7" s="64"/>
      <c r="Y7" s="6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36"/>
      <c r="AN7" s="56"/>
      <c r="AO7" s="57"/>
      <c r="AP7" s="73"/>
      <c r="AQ7" s="66"/>
      <c r="AR7" s="72"/>
      <c r="AS7" s="19">
        <f>ROUND(L9*(1+AQ15),0)</f>
        <v>105</v>
      </c>
      <c r="AT7" s="69" t="s">
        <v>199</v>
      </c>
    </row>
    <row r="8" spans="1:47" s="20" customFormat="1" ht="17.100000000000001" customHeight="1" x14ac:dyDescent="0.15">
      <c r="A8" s="7">
        <v>11</v>
      </c>
      <c r="B8" s="8">
        <v>6524</v>
      </c>
      <c r="C8" s="9" t="s">
        <v>1004</v>
      </c>
      <c r="D8" s="178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51"/>
      <c r="P8" s="22"/>
      <c r="Q8" s="23"/>
      <c r="R8" s="23"/>
      <c r="S8" s="23"/>
      <c r="T8" s="43"/>
      <c r="U8" s="43"/>
      <c r="V8" s="38"/>
      <c r="W8" s="38"/>
      <c r="X8" s="38"/>
      <c r="Y8" s="83"/>
      <c r="Z8" s="60" t="s">
        <v>1515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5" t="s">
        <v>292</v>
      </c>
      <c r="AN8" s="158">
        <v>1</v>
      </c>
      <c r="AO8" s="159"/>
      <c r="AP8" s="74"/>
      <c r="AQ8" s="37"/>
      <c r="AR8" s="68"/>
      <c r="AS8" s="19">
        <f>ROUND(ROUND(L9*AN8,0)*(1+AQ15),0)</f>
        <v>105</v>
      </c>
      <c r="AT8" s="41"/>
    </row>
    <row r="9" spans="1:47" s="20" customFormat="1" ht="17.100000000000001" customHeight="1" x14ac:dyDescent="0.15">
      <c r="A9" s="7">
        <v>11</v>
      </c>
      <c r="B9" s="8">
        <v>6525</v>
      </c>
      <c r="C9" s="9" t="s">
        <v>1005</v>
      </c>
      <c r="D9" s="75"/>
      <c r="E9" s="76"/>
      <c r="F9" s="76"/>
      <c r="G9" s="79"/>
      <c r="L9" s="157">
        <v>70</v>
      </c>
      <c r="M9" s="157"/>
      <c r="N9" s="15" t="s">
        <v>731</v>
      </c>
      <c r="O9" s="21"/>
      <c r="P9" s="128" t="s">
        <v>165</v>
      </c>
      <c r="Q9" s="129"/>
      <c r="R9" s="129"/>
      <c r="S9" s="129"/>
      <c r="T9" s="129"/>
      <c r="U9" s="129"/>
      <c r="V9" s="45"/>
      <c r="W9" s="15"/>
      <c r="X9" s="27"/>
      <c r="Y9" s="6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36"/>
      <c r="AN9" s="56"/>
      <c r="AO9" s="57"/>
      <c r="AP9" s="59"/>
      <c r="AQ9" s="54"/>
      <c r="AR9" s="55"/>
      <c r="AS9" s="19">
        <f>ROUND(ROUND(L9*X10,0)*(1+AQ15),0)</f>
        <v>95</v>
      </c>
      <c r="AT9" s="41"/>
    </row>
    <row r="10" spans="1:47" s="20" customFormat="1" ht="17.100000000000001" customHeight="1" x14ac:dyDescent="0.15">
      <c r="A10" s="7">
        <v>11</v>
      </c>
      <c r="B10" s="8">
        <v>6526</v>
      </c>
      <c r="C10" s="9" t="s">
        <v>1006</v>
      </c>
      <c r="D10" s="77"/>
      <c r="E10" s="78"/>
      <c r="F10" s="78"/>
      <c r="G10" s="80"/>
      <c r="H10" s="80"/>
      <c r="I10" s="80"/>
      <c r="J10" s="38"/>
      <c r="K10" s="38"/>
      <c r="L10" s="23"/>
      <c r="M10" s="23"/>
      <c r="N10" s="23"/>
      <c r="O10" s="24"/>
      <c r="P10" s="130" t="s">
        <v>202</v>
      </c>
      <c r="Q10" s="131"/>
      <c r="R10" s="131"/>
      <c r="S10" s="131"/>
      <c r="T10" s="131"/>
      <c r="U10" s="131"/>
      <c r="V10" s="70"/>
      <c r="W10" s="25" t="s">
        <v>203</v>
      </c>
      <c r="X10" s="158">
        <v>0.9</v>
      </c>
      <c r="Y10" s="159"/>
      <c r="Z10" s="60" t="s">
        <v>1516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 t="s">
        <v>203</v>
      </c>
      <c r="AN10" s="158">
        <v>1</v>
      </c>
      <c r="AO10" s="159"/>
      <c r="AP10" s="74"/>
      <c r="AQ10" s="37"/>
      <c r="AR10" s="68"/>
      <c r="AS10" s="26">
        <f>ROUND(ROUND(ROUND(L9*X10,0)*AN10,0)*(1+AQ15),0)</f>
        <v>95</v>
      </c>
      <c r="AT10" s="41"/>
    </row>
    <row r="11" spans="1:47" s="20" customFormat="1" ht="17.100000000000001" customHeight="1" x14ac:dyDescent="0.15">
      <c r="A11" s="7">
        <v>11</v>
      </c>
      <c r="B11" s="8">
        <v>6527</v>
      </c>
      <c r="C11" s="9" t="s">
        <v>1311</v>
      </c>
      <c r="D11" s="160" t="s">
        <v>1510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6"/>
      <c r="P11" s="17"/>
      <c r="Q11" s="17"/>
      <c r="R11" s="17"/>
      <c r="S11" s="17"/>
      <c r="T11" s="40"/>
      <c r="U11" s="40"/>
      <c r="V11" s="32"/>
      <c r="W11" s="17"/>
      <c r="X11" s="64"/>
      <c r="Y11" s="65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36"/>
      <c r="AN11" s="56"/>
      <c r="AO11" s="57"/>
      <c r="AP11" s="173" t="s">
        <v>803</v>
      </c>
      <c r="AQ11" s="174"/>
      <c r="AR11" s="175"/>
      <c r="AS11" s="19">
        <f>ROUND(L13*(1+AQ15),0)</f>
        <v>210</v>
      </c>
      <c r="AT11" s="41"/>
    </row>
    <row r="12" spans="1:47" s="20" customFormat="1" ht="17.100000000000001" customHeight="1" x14ac:dyDescent="0.15">
      <c r="A12" s="7">
        <v>11</v>
      </c>
      <c r="B12" s="8">
        <v>6528</v>
      </c>
      <c r="C12" s="9" t="s">
        <v>1312</v>
      </c>
      <c r="D12" s="178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51"/>
      <c r="P12" s="22"/>
      <c r="Q12" s="23"/>
      <c r="R12" s="23"/>
      <c r="S12" s="23"/>
      <c r="T12" s="43"/>
      <c r="U12" s="43"/>
      <c r="V12" s="38"/>
      <c r="W12" s="38"/>
      <c r="X12" s="38"/>
      <c r="Y12" s="83"/>
      <c r="Z12" s="60" t="s">
        <v>1515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5" t="s">
        <v>292</v>
      </c>
      <c r="AN12" s="158">
        <v>1</v>
      </c>
      <c r="AO12" s="159"/>
      <c r="AP12" s="173"/>
      <c r="AQ12" s="174"/>
      <c r="AR12" s="175"/>
      <c r="AS12" s="19">
        <f>ROUND(ROUND(L13*AN12,0)*(1+AQ15),0)</f>
        <v>210</v>
      </c>
      <c r="AT12" s="41"/>
    </row>
    <row r="13" spans="1:47" s="20" customFormat="1" ht="17.100000000000001" customHeight="1" x14ac:dyDescent="0.15">
      <c r="A13" s="7">
        <v>11</v>
      </c>
      <c r="B13" s="8">
        <v>6529</v>
      </c>
      <c r="C13" s="9" t="s">
        <v>1313</v>
      </c>
      <c r="D13" s="75"/>
      <c r="E13" s="76"/>
      <c r="F13" s="76"/>
      <c r="G13" s="79"/>
      <c r="L13" s="157">
        <v>140</v>
      </c>
      <c r="M13" s="157"/>
      <c r="N13" s="15" t="s">
        <v>731</v>
      </c>
      <c r="O13" s="21"/>
      <c r="P13" s="128" t="s">
        <v>165</v>
      </c>
      <c r="Q13" s="129"/>
      <c r="R13" s="129"/>
      <c r="S13" s="129"/>
      <c r="T13" s="129"/>
      <c r="U13" s="129"/>
      <c r="V13" s="45"/>
      <c r="W13" s="15"/>
      <c r="X13" s="27"/>
      <c r="Y13" s="67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6"/>
      <c r="AN13" s="56"/>
      <c r="AO13" s="57"/>
      <c r="AP13" s="173"/>
      <c r="AQ13" s="174"/>
      <c r="AR13" s="175"/>
      <c r="AS13" s="19">
        <f>ROUND(ROUND(L13*X14,0)*(1+AQ15),0)</f>
        <v>189</v>
      </c>
      <c r="AT13" s="41"/>
    </row>
    <row r="14" spans="1:47" s="20" customFormat="1" ht="17.100000000000001" customHeight="1" x14ac:dyDescent="0.15">
      <c r="A14" s="7">
        <v>11</v>
      </c>
      <c r="B14" s="8">
        <v>6530</v>
      </c>
      <c r="C14" s="9" t="s">
        <v>1314</v>
      </c>
      <c r="D14" s="77"/>
      <c r="E14" s="78"/>
      <c r="F14" s="78"/>
      <c r="G14" s="80"/>
      <c r="H14" s="80"/>
      <c r="I14" s="80"/>
      <c r="J14" s="38"/>
      <c r="K14" s="38"/>
      <c r="L14" s="23"/>
      <c r="M14" s="23"/>
      <c r="N14" s="23"/>
      <c r="O14" s="24"/>
      <c r="P14" s="130" t="s">
        <v>202</v>
      </c>
      <c r="Q14" s="131"/>
      <c r="R14" s="131"/>
      <c r="S14" s="131"/>
      <c r="T14" s="131"/>
      <c r="U14" s="131"/>
      <c r="V14" s="70"/>
      <c r="W14" s="25" t="s">
        <v>203</v>
      </c>
      <c r="X14" s="158">
        <v>0.9</v>
      </c>
      <c r="Y14" s="159"/>
      <c r="Z14" s="60" t="s">
        <v>1516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5" t="s">
        <v>203</v>
      </c>
      <c r="AN14" s="158">
        <v>1</v>
      </c>
      <c r="AO14" s="159"/>
      <c r="AP14" s="173"/>
      <c r="AQ14" s="174"/>
      <c r="AR14" s="175"/>
      <c r="AS14" s="26">
        <f>ROUND(ROUND(ROUND(L13*X14,0)*AN14,0)*(1+AQ15),0)</f>
        <v>189</v>
      </c>
      <c r="AT14" s="41"/>
    </row>
    <row r="15" spans="1:47" s="20" customFormat="1" ht="17.100000000000001" customHeight="1" x14ac:dyDescent="0.15">
      <c r="A15" s="7">
        <v>11</v>
      </c>
      <c r="B15" s="8">
        <v>6531</v>
      </c>
      <c r="C15" s="9" t="s">
        <v>1315</v>
      </c>
      <c r="D15" s="164" t="s">
        <v>1511</v>
      </c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6"/>
      <c r="P15" s="17"/>
      <c r="Q15" s="17"/>
      <c r="R15" s="17"/>
      <c r="S15" s="17"/>
      <c r="T15" s="40"/>
      <c r="U15" s="40"/>
      <c r="V15" s="32"/>
      <c r="W15" s="17"/>
      <c r="X15" s="64"/>
      <c r="Y15" s="6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36"/>
      <c r="AN15" s="56"/>
      <c r="AO15" s="57"/>
      <c r="AP15" s="52" t="s">
        <v>1517</v>
      </c>
      <c r="AQ15" s="171">
        <v>0.5</v>
      </c>
      <c r="AR15" s="172"/>
      <c r="AS15" s="19">
        <f>ROUND(L17*(1+AQ15),0)</f>
        <v>315</v>
      </c>
      <c r="AT15" s="41"/>
    </row>
    <row r="16" spans="1:47" s="20" customFormat="1" ht="17.100000000000001" customHeight="1" x14ac:dyDescent="0.15">
      <c r="A16" s="7">
        <v>11</v>
      </c>
      <c r="B16" s="8">
        <v>6532</v>
      </c>
      <c r="C16" s="9" t="s">
        <v>1316</v>
      </c>
      <c r="D16" s="202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51"/>
      <c r="P16" s="22"/>
      <c r="Q16" s="23"/>
      <c r="R16" s="23"/>
      <c r="S16" s="23"/>
      <c r="T16" s="43"/>
      <c r="U16" s="43"/>
      <c r="V16" s="38"/>
      <c r="W16" s="38"/>
      <c r="X16" s="38"/>
      <c r="Y16" s="83"/>
      <c r="Z16" s="60" t="s">
        <v>1515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5" t="s">
        <v>292</v>
      </c>
      <c r="AN16" s="158">
        <v>1</v>
      </c>
      <c r="AO16" s="159"/>
      <c r="AR16" s="90" t="s">
        <v>797</v>
      </c>
      <c r="AS16" s="19">
        <f>ROUND(ROUND(L17*AN16,0)*(1+AQ15),0)</f>
        <v>315</v>
      </c>
      <c r="AT16" s="41"/>
    </row>
    <row r="17" spans="1:46" s="20" customFormat="1" ht="17.100000000000001" customHeight="1" x14ac:dyDescent="0.15">
      <c r="A17" s="7">
        <v>11</v>
      </c>
      <c r="B17" s="8">
        <v>6533</v>
      </c>
      <c r="C17" s="9" t="s">
        <v>1317</v>
      </c>
      <c r="D17" s="75"/>
      <c r="E17" s="76"/>
      <c r="F17" s="76"/>
      <c r="G17" s="79"/>
      <c r="L17" s="157">
        <v>210</v>
      </c>
      <c r="M17" s="157"/>
      <c r="N17" s="15" t="s">
        <v>731</v>
      </c>
      <c r="O17" s="21"/>
      <c r="P17" s="128" t="s">
        <v>165</v>
      </c>
      <c r="Q17" s="129"/>
      <c r="R17" s="129"/>
      <c r="S17" s="129"/>
      <c r="T17" s="129"/>
      <c r="U17" s="129"/>
      <c r="V17" s="45"/>
      <c r="W17" s="15"/>
      <c r="X17" s="27"/>
      <c r="Y17" s="6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36"/>
      <c r="AN17" s="56"/>
      <c r="AO17" s="57"/>
      <c r="AS17" s="19">
        <f>ROUND(ROUND(L17*X18,0)*(1+AQ15),0)</f>
        <v>284</v>
      </c>
      <c r="AT17" s="41"/>
    </row>
    <row r="18" spans="1:46" s="20" customFormat="1" ht="17.100000000000001" customHeight="1" x14ac:dyDescent="0.15">
      <c r="A18" s="7">
        <v>11</v>
      </c>
      <c r="B18" s="8">
        <v>6534</v>
      </c>
      <c r="C18" s="9" t="s">
        <v>1318</v>
      </c>
      <c r="D18" s="77"/>
      <c r="E18" s="78"/>
      <c r="F18" s="78"/>
      <c r="G18" s="80"/>
      <c r="H18" s="80"/>
      <c r="I18" s="80"/>
      <c r="J18" s="38"/>
      <c r="K18" s="38"/>
      <c r="L18" s="23"/>
      <c r="M18" s="23"/>
      <c r="N18" s="23"/>
      <c r="O18" s="24"/>
      <c r="P18" s="130" t="s">
        <v>202</v>
      </c>
      <c r="Q18" s="131"/>
      <c r="R18" s="131"/>
      <c r="S18" s="131"/>
      <c r="T18" s="131"/>
      <c r="U18" s="131"/>
      <c r="V18" s="70"/>
      <c r="W18" s="25" t="s">
        <v>203</v>
      </c>
      <c r="X18" s="158">
        <v>0.9</v>
      </c>
      <c r="Y18" s="159"/>
      <c r="Z18" s="60" t="s">
        <v>1516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5" t="s">
        <v>203</v>
      </c>
      <c r="AN18" s="158">
        <v>1</v>
      </c>
      <c r="AO18" s="159"/>
      <c r="AS18" s="26">
        <f>ROUND(ROUND(ROUND(L17*X18,0)*AN18,0)*(1+AQ15),0)</f>
        <v>284</v>
      </c>
      <c r="AT18" s="41"/>
    </row>
    <row r="19" spans="1:46" s="20" customFormat="1" ht="17.100000000000001" customHeight="1" x14ac:dyDescent="0.15">
      <c r="A19" s="7">
        <v>11</v>
      </c>
      <c r="B19" s="8">
        <v>6535</v>
      </c>
      <c r="C19" s="9" t="s">
        <v>1319</v>
      </c>
      <c r="D19" s="164" t="s">
        <v>528</v>
      </c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16"/>
      <c r="P19" s="17"/>
      <c r="Q19" s="17"/>
      <c r="R19" s="17"/>
      <c r="S19" s="17"/>
      <c r="T19" s="40"/>
      <c r="U19" s="40"/>
      <c r="V19" s="32"/>
      <c r="W19" s="17"/>
      <c r="X19" s="64"/>
      <c r="Y19" s="65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36"/>
      <c r="AN19" s="56"/>
      <c r="AO19" s="57"/>
      <c r="AR19" s="51"/>
      <c r="AS19" s="19">
        <f>ROUND(L21*(1+AQ15),0)</f>
        <v>420</v>
      </c>
      <c r="AT19" s="41"/>
    </row>
    <row r="20" spans="1:46" s="20" customFormat="1" ht="17.100000000000001" customHeight="1" x14ac:dyDescent="0.15">
      <c r="A20" s="7">
        <v>11</v>
      </c>
      <c r="B20" s="8">
        <v>6536</v>
      </c>
      <c r="C20" s="9" t="s">
        <v>1320</v>
      </c>
      <c r="D20" s="202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51"/>
      <c r="P20" s="22"/>
      <c r="Q20" s="23"/>
      <c r="R20" s="23"/>
      <c r="S20" s="23"/>
      <c r="T20" s="43"/>
      <c r="U20" s="43"/>
      <c r="V20" s="38"/>
      <c r="W20" s="38"/>
      <c r="X20" s="38"/>
      <c r="Y20" s="83"/>
      <c r="Z20" s="60" t="s">
        <v>1515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 t="s">
        <v>292</v>
      </c>
      <c r="AN20" s="158">
        <v>1</v>
      </c>
      <c r="AO20" s="159"/>
      <c r="AS20" s="19">
        <f>ROUND(ROUND(L21*AN20,0)*(1+AQ15),0)</f>
        <v>420</v>
      </c>
      <c r="AT20" s="41"/>
    </row>
    <row r="21" spans="1:46" s="20" customFormat="1" ht="17.100000000000001" customHeight="1" x14ac:dyDescent="0.15">
      <c r="A21" s="7">
        <v>11</v>
      </c>
      <c r="B21" s="8">
        <v>6537</v>
      </c>
      <c r="C21" s="9" t="s">
        <v>1321</v>
      </c>
      <c r="D21" s="75"/>
      <c r="E21" s="76"/>
      <c r="F21" s="76"/>
      <c r="G21" s="79"/>
      <c r="L21" s="157">
        <v>280</v>
      </c>
      <c r="M21" s="157"/>
      <c r="N21" s="15" t="s">
        <v>731</v>
      </c>
      <c r="O21" s="21"/>
      <c r="P21" s="128" t="s">
        <v>165</v>
      </c>
      <c r="Q21" s="129"/>
      <c r="R21" s="129"/>
      <c r="S21" s="129"/>
      <c r="T21" s="129"/>
      <c r="U21" s="129"/>
      <c r="V21" s="45"/>
      <c r="W21" s="15"/>
      <c r="X21" s="27"/>
      <c r="Y21" s="67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6"/>
      <c r="AN21" s="56"/>
      <c r="AO21" s="57"/>
      <c r="AP21" s="59"/>
      <c r="AQ21" s="54"/>
      <c r="AR21" s="55"/>
      <c r="AS21" s="19">
        <f>ROUND(ROUND(L21*X22,0)*(1+AQ15),0)</f>
        <v>378</v>
      </c>
      <c r="AT21" s="41"/>
    </row>
    <row r="22" spans="1:46" s="20" customFormat="1" ht="17.100000000000001" customHeight="1" x14ac:dyDescent="0.15">
      <c r="A22" s="7">
        <v>11</v>
      </c>
      <c r="B22" s="8">
        <v>6538</v>
      </c>
      <c r="C22" s="9" t="s">
        <v>1322</v>
      </c>
      <c r="D22" s="77"/>
      <c r="E22" s="78"/>
      <c r="F22" s="78"/>
      <c r="G22" s="80"/>
      <c r="H22" s="80"/>
      <c r="I22" s="80"/>
      <c r="J22" s="38"/>
      <c r="K22" s="38"/>
      <c r="L22" s="23"/>
      <c r="M22" s="23"/>
      <c r="N22" s="23"/>
      <c r="O22" s="24"/>
      <c r="P22" s="130" t="s">
        <v>202</v>
      </c>
      <c r="Q22" s="131"/>
      <c r="R22" s="131"/>
      <c r="S22" s="131"/>
      <c r="T22" s="131"/>
      <c r="U22" s="131"/>
      <c r="V22" s="70"/>
      <c r="W22" s="25" t="s">
        <v>203</v>
      </c>
      <c r="X22" s="158">
        <v>0.9</v>
      </c>
      <c r="Y22" s="159"/>
      <c r="Z22" s="60" t="s">
        <v>1516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5" t="s">
        <v>203</v>
      </c>
      <c r="AN22" s="158">
        <v>1</v>
      </c>
      <c r="AO22" s="159"/>
      <c r="AP22" s="74"/>
      <c r="AQ22" s="37"/>
      <c r="AR22" s="68"/>
      <c r="AS22" s="26">
        <f>ROUND(ROUND(ROUND(L21*X22,0)*AN22,0)*(1+AQ15),0)</f>
        <v>378</v>
      </c>
      <c r="AT22" s="41"/>
    </row>
    <row r="23" spans="1:46" s="20" customFormat="1" ht="17.100000000000001" customHeight="1" x14ac:dyDescent="0.15">
      <c r="A23" s="7">
        <v>11</v>
      </c>
      <c r="B23" s="8">
        <v>6539</v>
      </c>
      <c r="C23" s="9" t="s">
        <v>1323</v>
      </c>
      <c r="D23" s="164" t="s">
        <v>529</v>
      </c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16"/>
      <c r="P23" s="17"/>
      <c r="Q23" s="17"/>
      <c r="R23" s="17"/>
      <c r="S23" s="17"/>
      <c r="T23" s="40"/>
      <c r="U23" s="40"/>
      <c r="V23" s="32"/>
      <c r="W23" s="17"/>
      <c r="X23" s="64"/>
      <c r="Y23" s="65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36"/>
      <c r="AN23" s="56"/>
      <c r="AO23" s="57"/>
      <c r="AP23" s="59"/>
      <c r="AQ23" s="54"/>
      <c r="AR23" s="55"/>
      <c r="AS23" s="19">
        <f>ROUND(L25*(1+AQ15),0)</f>
        <v>525</v>
      </c>
      <c r="AT23" s="41"/>
    </row>
    <row r="24" spans="1:46" s="20" customFormat="1" ht="17.100000000000001" customHeight="1" x14ac:dyDescent="0.15">
      <c r="A24" s="7">
        <v>11</v>
      </c>
      <c r="B24" s="8">
        <v>6540</v>
      </c>
      <c r="C24" s="9" t="s">
        <v>1324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51"/>
      <c r="P24" s="22"/>
      <c r="Q24" s="23"/>
      <c r="R24" s="23"/>
      <c r="S24" s="23"/>
      <c r="T24" s="43"/>
      <c r="U24" s="43"/>
      <c r="V24" s="38"/>
      <c r="W24" s="38"/>
      <c r="X24" s="38"/>
      <c r="Y24" s="83"/>
      <c r="Z24" s="60" t="s">
        <v>1515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5" t="s">
        <v>292</v>
      </c>
      <c r="AN24" s="158">
        <v>1</v>
      </c>
      <c r="AO24" s="159"/>
      <c r="AP24" s="74"/>
      <c r="AQ24" s="37"/>
      <c r="AR24" s="68"/>
      <c r="AS24" s="19">
        <f>ROUND(ROUND(L25*AN24,0)*(1+AQ15),0)</f>
        <v>525</v>
      </c>
      <c r="AT24" s="41"/>
    </row>
    <row r="25" spans="1:46" s="20" customFormat="1" ht="17.100000000000001" customHeight="1" x14ac:dyDescent="0.15">
      <c r="A25" s="7">
        <v>11</v>
      </c>
      <c r="B25" s="8">
        <v>6541</v>
      </c>
      <c r="C25" s="9" t="s">
        <v>1325</v>
      </c>
      <c r="D25" s="75"/>
      <c r="E25" s="76"/>
      <c r="F25" s="76"/>
      <c r="G25" s="79"/>
      <c r="L25" s="157">
        <v>350</v>
      </c>
      <c r="M25" s="157"/>
      <c r="N25" s="15" t="s">
        <v>731</v>
      </c>
      <c r="O25" s="21"/>
      <c r="P25" s="128" t="s">
        <v>165</v>
      </c>
      <c r="Q25" s="129"/>
      <c r="R25" s="129"/>
      <c r="S25" s="129"/>
      <c r="T25" s="129"/>
      <c r="U25" s="129"/>
      <c r="V25" s="45"/>
      <c r="W25" s="15"/>
      <c r="X25" s="27"/>
      <c r="Y25" s="67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36"/>
      <c r="AN25" s="56"/>
      <c r="AO25" s="57"/>
      <c r="AP25" s="59"/>
      <c r="AQ25" s="54"/>
      <c r="AR25" s="55"/>
      <c r="AS25" s="19">
        <f>ROUND(ROUND(L25*X26,0)*(1+AQ15),0)</f>
        <v>473</v>
      </c>
      <c r="AT25" s="41"/>
    </row>
    <row r="26" spans="1:46" s="20" customFormat="1" ht="17.100000000000001" customHeight="1" x14ac:dyDescent="0.15">
      <c r="A26" s="7">
        <v>11</v>
      </c>
      <c r="B26" s="8">
        <v>6542</v>
      </c>
      <c r="C26" s="9" t="s">
        <v>1326</v>
      </c>
      <c r="D26" s="77"/>
      <c r="E26" s="78"/>
      <c r="F26" s="78"/>
      <c r="G26" s="80"/>
      <c r="H26" s="80"/>
      <c r="I26" s="80"/>
      <c r="J26" s="38"/>
      <c r="K26" s="38"/>
      <c r="L26" s="23"/>
      <c r="M26" s="23"/>
      <c r="N26" s="23"/>
      <c r="O26" s="24"/>
      <c r="P26" s="130" t="s">
        <v>202</v>
      </c>
      <c r="Q26" s="131"/>
      <c r="R26" s="131"/>
      <c r="S26" s="131"/>
      <c r="T26" s="131"/>
      <c r="U26" s="131"/>
      <c r="V26" s="70"/>
      <c r="W26" s="25" t="s">
        <v>203</v>
      </c>
      <c r="X26" s="158">
        <v>0.9</v>
      </c>
      <c r="Y26" s="159"/>
      <c r="Z26" s="60" t="s">
        <v>1516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5" t="s">
        <v>203</v>
      </c>
      <c r="AN26" s="158">
        <v>1</v>
      </c>
      <c r="AO26" s="159"/>
      <c r="AP26" s="74"/>
      <c r="AQ26" s="37"/>
      <c r="AR26" s="68"/>
      <c r="AS26" s="26">
        <f>ROUND(ROUND(ROUND(L25*X26,0)*AN26,0)*(1+AQ15),0)</f>
        <v>473</v>
      </c>
      <c r="AT26" s="41"/>
    </row>
    <row r="27" spans="1:46" s="20" customFormat="1" ht="17.100000000000001" customHeight="1" x14ac:dyDescent="0.15">
      <c r="A27" s="7">
        <v>11</v>
      </c>
      <c r="B27" s="8">
        <v>6543</v>
      </c>
      <c r="C27" s="9" t="s">
        <v>1007</v>
      </c>
      <c r="D27" s="164" t="s">
        <v>530</v>
      </c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16"/>
      <c r="P27" s="17"/>
      <c r="Q27" s="17"/>
      <c r="R27" s="17"/>
      <c r="S27" s="17"/>
      <c r="T27" s="40"/>
      <c r="U27" s="40"/>
      <c r="V27" s="32"/>
      <c r="W27" s="17"/>
      <c r="X27" s="64"/>
      <c r="Y27" s="65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6"/>
      <c r="AN27" s="56"/>
      <c r="AO27" s="57"/>
      <c r="AP27" s="61"/>
      <c r="AQ27" s="62"/>
      <c r="AR27" s="63"/>
      <c r="AS27" s="19">
        <f>ROUND(L29*(1+AQ15),0)</f>
        <v>630</v>
      </c>
      <c r="AT27" s="41"/>
    </row>
    <row r="28" spans="1:46" s="20" customFormat="1" ht="17.100000000000001" customHeight="1" x14ac:dyDescent="0.15">
      <c r="A28" s="7">
        <v>11</v>
      </c>
      <c r="B28" s="8">
        <v>6544</v>
      </c>
      <c r="C28" s="9" t="s">
        <v>1008</v>
      </c>
      <c r="D28" s="202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51"/>
      <c r="P28" s="22"/>
      <c r="Q28" s="23"/>
      <c r="R28" s="23"/>
      <c r="S28" s="23"/>
      <c r="T28" s="43"/>
      <c r="U28" s="43"/>
      <c r="V28" s="38"/>
      <c r="W28" s="38"/>
      <c r="X28" s="38"/>
      <c r="Y28" s="83"/>
      <c r="Z28" s="60" t="s">
        <v>1515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5" t="s">
        <v>292</v>
      </c>
      <c r="AN28" s="158">
        <v>1</v>
      </c>
      <c r="AO28" s="159"/>
      <c r="AP28" s="61"/>
      <c r="AQ28" s="62"/>
      <c r="AR28" s="63"/>
      <c r="AS28" s="19">
        <f>ROUND(ROUND(L29*AN28,0)*(1+AQ15),0)</f>
        <v>630</v>
      </c>
      <c r="AT28" s="41"/>
    </row>
    <row r="29" spans="1:46" s="20" customFormat="1" ht="17.100000000000001" customHeight="1" x14ac:dyDescent="0.15">
      <c r="A29" s="7">
        <v>11</v>
      </c>
      <c r="B29" s="8">
        <v>6545</v>
      </c>
      <c r="C29" s="9" t="s">
        <v>1009</v>
      </c>
      <c r="D29" s="75"/>
      <c r="E29" s="76"/>
      <c r="F29" s="76"/>
      <c r="G29" s="79"/>
      <c r="L29" s="157">
        <v>420</v>
      </c>
      <c r="M29" s="157"/>
      <c r="N29" s="15" t="s">
        <v>731</v>
      </c>
      <c r="O29" s="21"/>
      <c r="P29" s="128" t="s">
        <v>165</v>
      </c>
      <c r="Q29" s="129"/>
      <c r="R29" s="129"/>
      <c r="S29" s="129"/>
      <c r="T29" s="129"/>
      <c r="U29" s="129"/>
      <c r="V29" s="45"/>
      <c r="W29" s="15"/>
      <c r="X29" s="27"/>
      <c r="Y29" s="67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6"/>
      <c r="AN29" s="56"/>
      <c r="AO29" s="57"/>
      <c r="AP29" s="61"/>
      <c r="AQ29" s="62"/>
      <c r="AR29" s="63"/>
      <c r="AS29" s="19">
        <f>ROUND(ROUND(L29*X30,0)*(1+AQ15),0)</f>
        <v>567</v>
      </c>
      <c r="AT29" s="41"/>
    </row>
    <row r="30" spans="1:46" s="20" customFormat="1" ht="17.100000000000001" customHeight="1" x14ac:dyDescent="0.15">
      <c r="A30" s="7">
        <v>11</v>
      </c>
      <c r="B30" s="8">
        <v>6546</v>
      </c>
      <c r="C30" s="9" t="s">
        <v>1010</v>
      </c>
      <c r="D30" s="77"/>
      <c r="E30" s="78"/>
      <c r="F30" s="78"/>
      <c r="G30" s="80"/>
      <c r="H30" s="80"/>
      <c r="I30" s="80"/>
      <c r="J30" s="38"/>
      <c r="K30" s="38"/>
      <c r="L30" s="23"/>
      <c r="M30" s="23"/>
      <c r="N30" s="23"/>
      <c r="O30" s="24"/>
      <c r="P30" s="130" t="s">
        <v>202</v>
      </c>
      <c r="Q30" s="131"/>
      <c r="R30" s="131"/>
      <c r="S30" s="131"/>
      <c r="T30" s="131"/>
      <c r="U30" s="131"/>
      <c r="V30" s="70"/>
      <c r="W30" s="25" t="s">
        <v>203</v>
      </c>
      <c r="X30" s="158">
        <v>0.9</v>
      </c>
      <c r="Y30" s="159"/>
      <c r="Z30" s="60" t="s">
        <v>1516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5" t="s">
        <v>203</v>
      </c>
      <c r="AN30" s="158">
        <v>1</v>
      </c>
      <c r="AO30" s="159"/>
      <c r="AP30" s="53"/>
      <c r="AQ30" s="34"/>
      <c r="AR30" s="51"/>
      <c r="AS30" s="26">
        <f>ROUND(ROUND(ROUND(L29*X30,0)*AN30,0)*(1+AQ15),0)</f>
        <v>567</v>
      </c>
      <c r="AT30" s="41"/>
    </row>
    <row r="31" spans="1:46" s="20" customFormat="1" ht="17.100000000000001" customHeight="1" x14ac:dyDescent="0.15">
      <c r="A31" s="7">
        <v>11</v>
      </c>
      <c r="B31" s="8">
        <v>6547</v>
      </c>
      <c r="C31" s="9" t="s">
        <v>1011</v>
      </c>
      <c r="D31" s="164" t="s">
        <v>531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16"/>
      <c r="P31" s="17"/>
      <c r="Q31" s="17"/>
      <c r="R31" s="17"/>
      <c r="S31" s="17"/>
      <c r="T31" s="40"/>
      <c r="U31" s="40"/>
      <c r="V31" s="32"/>
      <c r="W31" s="17"/>
      <c r="X31" s="64"/>
      <c r="Y31" s="65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6"/>
      <c r="AN31" s="56"/>
      <c r="AO31" s="57"/>
      <c r="AP31" s="53"/>
      <c r="AQ31" s="34"/>
      <c r="AR31" s="51"/>
      <c r="AS31" s="19">
        <f>ROUND(L33*(1+AQ15),0)</f>
        <v>735</v>
      </c>
      <c r="AT31" s="41"/>
    </row>
    <row r="32" spans="1:46" s="20" customFormat="1" ht="17.100000000000001" customHeight="1" x14ac:dyDescent="0.15">
      <c r="A32" s="7">
        <v>11</v>
      </c>
      <c r="B32" s="8">
        <v>6548</v>
      </c>
      <c r="C32" s="9" t="s">
        <v>1012</v>
      </c>
      <c r="D32" s="202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51"/>
      <c r="P32" s="22"/>
      <c r="Q32" s="23"/>
      <c r="R32" s="23"/>
      <c r="S32" s="23"/>
      <c r="T32" s="43"/>
      <c r="U32" s="43"/>
      <c r="V32" s="38"/>
      <c r="W32" s="38"/>
      <c r="X32" s="38"/>
      <c r="Y32" s="83"/>
      <c r="Z32" s="60" t="s">
        <v>1515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5" t="s">
        <v>292</v>
      </c>
      <c r="AN32" s="158">
        <v>1</v>
      </c>
      <c r="AO32" s="159"/>
      <c r="AP32" s="59"/>
      <c r="AQ32" s="54"/>
      <c r="AR32" s="55"/>
      <c r="AS32" s="19">
        <f>ROUND(ROUND(L33*AN32,0)*(1+AQ15),0)</f>
        <v>735</v>
      </c>
      <c r="AT32" s="41"/>
    </row>
    <row r="33" spans="1:46" s="20" customFormat="1" ht="17.100000000000001" customHeight="1" x14ac:dyDescent="0.15">
      <c r="A33" s="7">
        <v>11</v>
      </c>
      <c r="B33" s="8">
        <v>6549</v>
      </c>
      <c r="C33" s="9" t="s">
        <v>1013</v>
      </c>
      <c r="D33" s="75"/>
      <c r="E33" s="76"/>
      <c r="F33" s="76"/>
      <c r="G33" s="79"/>
      <c r="L33" s="157">
        <v>490</v>
      </c>
      <c r="M33" s="157"/>
      <c r="N33" s="15" t="s">
        <v>731</v>
      </c>
      <c r="O33" s="21"/>
      <c r="P33" s="128" t="s">
        <v>165</v>
      </c>
      <c r="Q33" s="129"/>
      <c r="R33" s="129"/>
      <c r="S33" s="129"/>
      <c r="T33" s="129"/>
      <c r="U33" s="129"/>
      <c r="V33" s="45"/>
      <c r="W33" s="15"/>
      <c r="X33" s="27"/>
      <c r="Y33" s="67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36"/>
      <c r="AN33" s="56"/>
      <c r="AO33" s="57"/>
      <c r="AP33" s="74"/>
      <c r="AQ33" s="37"/>
      <c r="AR33" s="68"/>
      <c r="AS33" s="19">
        <f>ROUND(ROUND(L33*X34,0)*(1+AQ15),0)</f>
        <v>662</v>
      </c>
      <c r="AT33" s="41"/>
    </row>
    <row r="34" spans="1:46" s="20" customFormat="1" ht="17.100000000000001" customHeight="1" x14ac:dyDescent="0.15">
      <c r="A34" s="7">
        <v>11</v>
      </c>
      <c r="B34" s="8">
        <v>6550</v>
      </c>
      <c r="C34" s="9" t="s">
        <v>1014</v>
      </c>
      <c r="D34" s="77"/>
      <c r="E34" s="78"/>
      <c r="F34" s="78"/>
      <c r="G34" s="80"/>
      <c r="H34" s="80"/>
      <c r="I34" s="80"/>
      <c r="J34" s="38"/>
      <c r="K34" s="38"/>
      <c r="L34" s="23"/>
      <c r="M34" s="23"/>
      <c r="N34" s="23"/>
      <c r="O34" s="24"/>
      <c r="P34" s="130" t="s">
        <v>202</v>
      </c>
      <c r="Q34" s="131"/>
      <c r="R34" s="131"/>
      <c r="S34" s="131"/>
      <c r="T34" s="131"/>
      <c r="U34" s="131"/>
      <c r="V34" s="70"/>
      <c r="W34" s="25" t="s">
        <v>203</v>
      </c>
      <c r="X34" s="158">
        <v>0.9</v>
      </c>
      <c r="Y34" s="159"/>
      <c r="Z34" s="60" t="s">
        <v>1516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 t="s">
        <v>203</v>
      </c>
      <c r="AN34" s="158">
        <v>1</v>
      </c>
      <c r="AO34" s="159"/>
      <c r="AP34" s="59"/>
      <c r="AQ34" s="54"/>
      <c r="AR34" s="55"/>
      <c r="AS34" s="26">
        <f>ROUND(ROUND(ROUND(L33*X34,0)*AN34,0)*(1+AQ15),0)</f>
        <v>662</v>
      </c>
      <c r="AT34" s="41"/>
    </row>
    <row r="35" spans="1:46" s="20" customFormat="1" ht="17.100000000000001" customHeight="1" x14ac:dyDescent="0.15">
      <c r="A35" s="7">
        <v>11</v>
      </c>
      <c r="B35" s="8">
        <v>6551</v>
      </c>
      <c r="C35" s="9" t="s">
        <v>1015</v>
      </c>
      <c r="D35" s="164" t="s">
        <v>532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16"/>
      <c r="P35" s="17"/>
      <c r="Q35" s="17"/>
      <c r="R35" s="17"/>
      <c r="S35" s="17"/>
      <c r="T35" s="40"/>
      <c r="U35" s="40"/>
      <c r="V35" s="32"/>
      <c r="W35" s="17"/>
      <c r="X35" s="64"/>
      <c r="Y35" s="65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36"/>
      <c r="AN35" s="56"/>
      <c r="AO35" s="57"/>
      <c r="AP35" s="74"/>
      <c r="AQ35" s="37"/>
      <c r="AR35" s="68"/>
      <c r="AS35" s="19">
        <f>ROUND(L37*(1+AQ15),0)</f>
        <v>840</v>
      </c>
      <c r="AT35" s="41"/>
    </row>
    <row r="36" spans="1:46" s="20" customFormat="1" ht="17.100000000000001" customHeight="1" x14ac:dyDescent="0.15">
      <c r="A36" s="7">
        <v>11</v>
      </c>
      <c r="B36" s="8">
        <v>6552</v>
      </c>
      <c r="C36" s="9" t="s">
        <v>1016</v>
      </c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51"/>
      <c r="P36" s="22"/>
      <c r="Q36" s="23"/>
      <c r="R36" s="23"/>
      <c r="S36" s="23"/>
      <c r="T36" s="43"/>
      <c r="U36" s="43"/>
      <c r="V36" s="38"/>
      <c r="W36" s="38"/>
      <c r="X36" s="38"/>
      <c r="Y36" s="83"/>
      <c r="Z36" s="60" t="s">
        <v>1515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5" t="s">
        <v>292</v>
      </c>
      <c r="AN36" s="158">
        <v>1</v>
      </c>
      <c r="AO36" s="159"/>
      <c r="AP36" s="85"/>
      <c r="AQ36" s="86"/>
      <c r="AR36" s="87"/>
      <c r="AS36" s="19">
        <f>ROUND(ROUND(L37*AN36,0)*(1+AQ15),0)</f>
        <v>840</v>
      </c>
      <c r="AT36" s="41"/>
    </row>
    <row r="37" spans="1:46" s="20" customFormat="1" ht="17.100000000000001" customHeight="1" x14ac:dyDescent="0.15">
      <c r="A37" s="7">
        <v>11</v>
      </c>
      <c r="B37" s="8">
        <v>6553</v>
      </c>
      <c r="C37" s="9" t="s">
        <v>1017</v>
      </c>
      <c r="D37" s="75"/>
      <c r="E37" s="76"/>
      <c r="F37" s="76"/>
      <c r="G37" s="79"/>
      <c r="L37" s="157">
        <v>560</v>
      </c>
      <c r="M37" s="157"/>
      <c r="N37" s="15" t="s">
        <v>731</v>
      </c>
      <c r="O37" s="21"/>
      <c r="P37" s="128" t="s">
        <v>165</v>
      </c>
      <c r="Q37" s="129"/>
      <c r="R37" s="129"/>
      <c r="S37" s="129"/>
      <c r="T37" s="129"/>
      <c r="U37" s="129"/>
      <c r="V37" s="45"/>
      <c r="W37" s="15"/>
      <c r="X37" s="27"/>
      <c r="Y37" s="6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36"/>
      <c r="AN37" s="56"/>
      <c r="AO37" s="57"/>
      <c r="AP37" s="85"/>
      <c r="AQ37" s="86"/>
      <c r="AR37" s="87"/>
      <c r="AS37" s="19">
        <f>ROUND(ROUND(L37*X38,0)*(1+AQ15),0)</f>
        <v>756</v>
      </c>
      <c r="AT37" s="41"/>
    </row>
    <row r="38" spans="1:46" s="20" customFormat="1" ht="17.100000000000001" customHeight="1" x14ac:dyDescent="0.15">
      <c r="A38" s="7">
        <v>11</v>
      </c>
      <c r="B38" s="8">
        <v>6554</v>
      </c>
      <c r="C38" s="9" t="s">
        <v>1018</v>
      </c>
      <c r="D38" s="77"/>
      <c r="E38" s="78"/>
      <c r="F38" s="78"/>
      <c r="G38" s="80"/>
      <c r="H38" s="80"/>
      <c r="I38" s="80"/>
      <c r="J38" s="38"/>
      <c r="K38" s="38"/>
      <c r="L38" s="23"/>
      <c r="M38" s="23"/>
      <c r="N38" s="23"/>
      <c r="O38" s="24"/>
      <c r="P38" s="130" t="s">
        <v>202</v>
      </c>
      <c r="Q38" s="131"/>
      <c r="R38" s="131"/>
      <c r="S38" s="131"/>
      <c r="T38" s="131"/>
      <c r="U38" s="131"/>
      <c r="V38" s="70"/>
      <c r="W38" s="25" t="s">
        <v>203</v>
      </c>
      <c r="X38" s="158">
        <v>0.9</v>
      </c>
      <c r="Y38" s="159"/>
      <c r="Z38" s="60" t="s">
        <v>1516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5" t="s">
        <v>203</v>
      </c>
      <c r="AN38" s="158">
        <v>1</v>
      </c>
      <c r="AO38" s="159"/>
      <c r="AP38" s="85"/>
      <c r="AQ38" s="86"/>
      <c r="AR38" s="87"/>
      <c r="AS38" s="26">
        <f>ROUND(ROUND(ROUND(L37*X38,0)*AN38,0)*(1+AQ15),0)</f>
        <v>756</v>
      </c>
      <c r="AT38" s="41"/>
    </row>
    <row r="39" spans="1:46" s="20" customFormat="1" ht="17.100000000000001" customHeight="1" x14ac:dyDescent="0.15">
      <c r="A39" s="7">
        <v>11</v>
      </c>
      <c r="B39" s="8">
        <v>6555</v>
      </c>
      <c r="C39" s="9" t="s">
        <v>1019</v>
      </c>
      <c r="D39" s="164" t="s">
        <v>160</v>
      </c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16"/>
      <c r="P39" s="17"/>
      <c r="Q39" s="17"/>
      <c r="R39" s="17"/>
      <c r="S39" s="17"/>
      <c r="T39" s="40"/>
      <c r="U39" s="40"/>
      <c r="V39" s="32"/>
      <c r="W39" s="17"/>
      <c r="X39" s="64"/>
      <c r="Y39" s="65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36"/>
      <c r="AN39" s="56"/>
      <c r="AO39" s="57"/>
      <c r="AP39" s="85"/>
      <c r="AQ39" s="86"/>
      <c r="AR39" s="87"/>
      <c r="AS39" s="19">
        <f>ROUND(L41*(1+AQ15),0)</f>
        <v>945</v>
      </c>
      <c r="AT39" s="41"/>
    </row>
    <row r="40" spans="1:46" s="20" customFormat="1" ht="17.100000000000001" customHeight="1" x14ac:dyDescent="0.15">
      <c r="A40" s="7">
        <v>11</v>
      </c>
      <c r="B40" s="8">
        <v>6556</v>
      </c>
      <c r="C40" s="9" t="s">
        <v>1020</v>
      </c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51"/>
      <c r="P40" s="22"/>
      <c r="Q40" s="23"/>
      <c r="R40" s="23"/>
      <c r="S40" s="23"/>
      <c r="T40" s="43"/>
      <c r="U40" s="43"/>
      <c r="V40" s="38"/>
      <c r="W40" s="38"/>
      <c r="X40" s="38"/>
      <c r="Y40" s="83"/>
      <c r="Z40" s="60" t="s">
        <v>1515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5" t="s">
        <v>292</v>
      </c>
      <c r="AN40" s="158">
        <v>1</v>
      </c>
      <c r="AO40" s="159"/>
      <c r="AP40" s="52"/>
      <c r="AQ40" s="37"/>
      <c r="AR40" s="68"/>
      <c r="AS40" s="19">
        <f>ROUND(ROUND(L41*AN40,0)*(1+AQ15),0)</f>
        <v>945</v>
      </c>
      <c r="AT40" s="41"/>
    </row>
    <row r="41" spans="1:46" s="20" customFormat="1" ht="17.100000000000001" customHeight="1" x14ac:dyDescent="0.15">
      <c r="A41" s="7">
        <v>11</v>
      </c>
      <c r="B41" s="8">
        <v>6557</v>
      </c>
      <c r="C41" s="9" t="s">
        <v>1021</v>
      </c>
      <c r="D41" s="75"/>
      <c r="E41" s="76"/>
      <c r="F41" s="76"/>
      <c r="G41" s="79"/>
      <c r="L41" s="157">
        <v>630</v>
      </c>
      <c r="M41" s="157"/>
      <c r="N41" s="15" t="s">
        <v>731</v>
      </c>
      <c r="O41" s="21"/>
      <c r="P41" s="128" t="s">
        <v>165</v>
      </c>
      <c r="Q41" s="129"/>
      <c r="R41" s="129"/>
      <c r="S41" s="129"/>
      <c r="T41" s="129"/>
      <c r="U41" s="129"/>
      <c r="V41" s="45"/>
      <c r="W41" s="15"/>
      <c r="X41" s="27"/>
      <c r="Y41" s="6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6"/>
      <c r="AN41" s="56"/>
      <c r="AO41" s="57"/>
      <c r="AP41" s="53"/>
      <c r="AQ41" s="34"/>
      <c r="AR41" s="51"/>
      <c r="AS41" s="19">
        <f>ROUND(ROUND(L41*X42,0)*(1+AQ15),0)</f>
        <v>851</v>
      </c>
      <c r="AT41" s="41"/>
    </row>
    <row r="42" spans="1:46" s="20" customFormat="1" ht="17.100000000000001" customHeight="1" x14ac:dyDescent="0.15">
      <c r="A42" s="7">
        <v>11</v>
      </c>
      <c r="B42" s="8">
        <v>6558</v>
      </c>
      <c r="C42" s="9" t="s">
        <v>1022</v>
      </c>
      <c r="D42" s="77"/>
      <c r="E42" s="78"/>
      <c r="F42" s="78"/>
      <c r="G42" s="80"/>
      <c r="H42" s="80"/>
      <c r="I42" s="80"/>
      <c r="J42" s="38"/>
      <c r="K42" s="38"/>
      <c r="L42" s="23"/>
      <c r="M42" s="23"/>
      <c r="N42" s="23"/>
      <c r="O42" s="24"/>
      <c r="P42" s="130" t="s">
        <v>202</v>
      </c>
      <c r="Q42" s="131"/>
      <c r="R42" s="131"/>
      <c r="S42" s="131"/>
      <c r="T42" s="131"/>
      <c r="U42" s="131"/>
      <c r="V42" s="70"/>
      <c r="W42" s="25" t="s">
        <v>203</v>
      </c>
      <c r="X42" s="158">
        <v>0.9</v>
      </c>
      <c r="Y42" s="159"/>
      <c r="Z42" s="60" t="s">
        <v>1516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5" t="s">
        <v>203</v>
      </c>
      <c r="AN42" s="158">
        <v>1</v>
      </c>
      <c r="AO42" s="159"/>
      <c r="AP42" s="53"/>
      <c r="AQ42" s="34"/>
      <c r="AR42" s="51"/>
      <c r="AS42" s="26">
        <f>ROUND(ROUND(ROUND(L41*X42,0)*AN42,0)*(1+AQ15),0)</f>
        <v>851</v>
      </c>
      <c r="AT42" s="41"/>
    </row>
    <row r="43" spans="1:46" s="20" customFormat="1" ht="17.100000000000001" customHeight="1" x14ac:dyDescent="0.15">
      <c r="A43" s="7">
        <v>11</v>
      </c>
      <c r="B43" s="8">
        <v>6559</v>
      </c>
      <c r="C43" s="9" t="s">
        <v>1023</v>
      </c>
      <c r="D43" s="164" t="s">
        <v>161</v>
      </c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16"/>
      <c r="P43" s="17"/>
      <c r="Q43" s="17"/>
      <c r="R43" s="17"/>
      <c r="S43" s="17"/>
      <c r="T43" s="40"/>
      <c r="U43" s="40"/>
      <c r="V43" s="32"/>
      <c r="W43" s="17"/>
      <c r="X43" s="64"/>
      <c r="Y43" s="65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6"/>
      <c r="AN43" s="56"/>
      <c r="AO43" s="57"/>
      <c r="AP43" s="53"/>
      <c r="AQ43" s="34"/>
      <c r="AR43" s="51"/>
      <c r="AS43" s="19">
        <f>ROUND(L45*(1+AQ15),0)</f>
        <v>1050</v>
      </c>
      <c r="AT43" s="41"/>
    </row>
    <row r="44" spans="1:46" s="20" customFormat="1" ht="17.100000000000001" customHeight="1" x14ac:dyDescent="0.15">
      <c r="A44" s="7">
        <v>11</v>
      </c>
      <c r="B44" s="8">
        <v>6560</v>
      </c>
      <c r="C44" s="9" t="s">
        <v>1024</v>
      </c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51"/>
      <c r="P44" s="22"/>
      <c r="Q44" s="23"/>
      <c r="R44" s="23"/>
      <c r="S44" s="23"/>
      <c r="T44" s="43"/>
      <c r="U44" s="43"/>
      <c r="V44" s="38"/>
      <c r="W44" s="38"/>
      <c r="X44" s="38"/>
      <c r="Y44" s="83"/>
      <c r="Z44" s="60" t="s">
        <v>1515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5" t="s">
        <v>292</v>
      </c>
      <c r="AN44" s="158">
        <v>1</v>
      </c>
      <c r="AO44" s="159"/>
      <c r="AP44" s="53"/>
      <c r="AQ44" s="34"/>
      <c r="AR44" s="51"/>
      <c r="AS44" s="19">
        <f>ROUND(ROUND(L45*AN44,0)*(1+AQ15),0)</f>
        <v>1050</v>
      </c>
      <c r="AT44" s="41"/>
    </row>
    <row r="45" spans="1:46" s="20" customFormat="1" ht="17.100000000000001" customHeight="1" x14ac:dyDescent="0.15">
      <c r="A45" s="7">
        <v>11</v>
      </c>
      <c r="B45" s="8">
        <v>6561</v>
      </c>
      <c r="C45" s="9" t="s">
        <v>1025</v>
      </c>
      <c r="D45" s="75"/>
      <c r="E45" s="76"/>
      <c r="F45" s="76"/>
      <c r="G45" s="79"/>
      <c r="L45" s="157">
        <v>700</v>
      </c>
      <c r="M45" s="157"/>
      <c r="N45" s="15" t="s">
        <v>731</v>
      </c>
      <c r="O45" s="21"/>
      <c r="P45" s="128" t="s">
        <v>165</v>
      </c>
      <c r="Q45" s="129"/>
      <c r="R45" s="129"/>
      <c r="S45" s="129"/>
      <c r="T45" s="129"/>
      <c r="U45" s="129"/>
      <c r="V45" s="45"/>
      <c r="W45" s="15"/>
      <c r="X45" s="27"/>
      <c r="Y45" s="6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6"/>
      <c r="AN45" s="56"/>
      <c r="AO45" s="57"/>
      <c r="AP45" s="53"/>
      <c r="AQ45" s="34"/>
      <c r="AR45" s="51"/>
      <c r="AS45" s="19">
        <f>ROUND(ROUND(L45*X46,0)*(1+AQ15),0)</f>
        <v>945</v>
      </c>
      <c r="AT45" s="41"/>
    </row>
    <row r="46" spans="1:46" s="20" customFormat="1" ht="17.100000000000001" customHeight="1" x14ac:dyDescent="0.15">
      <c r="A46" s="7">
        <v>11</v>
      </c>
      <c r="B46" s="8">
        <v>6562</v>
      </c>
      <c r="C46" s="9" t="s">
        <v>1026</v>
      </c>
      <c r="D46" s="77"/>
      <c r="E46" s="78"/>
      <c r="F46" s="78"/>
      <c r="G46" s="80"/>
      <c r="H46" s="80"/>
      <c r="I46" s="80"/>
      <c r="J46" s="38"/>
      <c r="K46" s="38"/>
      <c r="L46" s="23"/>
      <c r="M46" s="23"/>
      <c r="N46" s="23"/>
      <c r="O46" s="24"/>
      <c r="P46" s="130" t="s">
        <v>202</v>
      </c>
      <c r="Q46" s="131"/>
      <c r="R46" s="131"/>
      <c r="S46" s="131"/>
      <c r="T46" s="131"/>
      <c r="U46" s="131"/>
      <c r="V46" s="70"/>
      <c r="W46" s="25" t="s">
        <v>203</v>
      </c>
      <c r="X46" s="158">
        <v>0.9</v>
      </c>
      <c r="Y46" s="159"/>
      <c r="Z46" s="60" t="s">
        <v>1516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 t="s">
        <v>203</v>
      </c>
      <c r="AN46" s="158">
        <v>1</v>
      </c>
      <c r="AO46" s="159"/>
      <c r="AP46" s="59"/>
      <c r="AQ46" s="54"/>
      <c r="AR46" s="55"/>
      <c r="AS46" s="26">
        <f>ROUND(ROUND(ROUND(L45*X46,0)*AN46,0)*(1+AQ15),0)</f>
        <v>945</v>
      </c>
      <c r="AT46" s="41"/>
    </row>
    <row r="47" spans="1:46" s="20" customFormat="1" ht="17.100000000000001" customHeight="1" x14ac:dyDescent="0.15">
      <c r="A47" s="7">
        <v>11</v>
      </c>
      <c r="B47" s="8">
        <v>6563</v>
      </c>
      <c r="C47" s="9" t="s">
        <v>1327</v>
      </c>
      <c r="D47" s="164" t="s">
        <v>162</v>
      </c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6"/>
      <c r="P47" s="17"/>
      <c r="Q47" s="17"/>
      <c r="R47" s="17"/>
      <c r="S47" s="17"/>
      <c r="T47" s="40"/>
      <c r="U47" s="40"/>
      <c r="V47" s="32"/>
      <c r="W47" s="17"/>
      <c r="X47" s="64"/>
      <c r="Y47" s="65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36"/>
      <c r="AN47" s="56"/>
      <c r="AO47" s="57"/>
      <c r="AP47" s="74"/>
      <c r="AQ47" s="37"/>
      <c r="AR47" s="68"/>
      <c r="AS47" s="19">
        <f>ROUND(L49*(1+AQ15),0)</f>
        <v>1155</v>
      </c>
      <c r="AT47" s="41"/>
    </row>
    <row r="48" spans="1:46" s="20" customFormat="1" ht="17.100000000000001" customHeight="1" x14ac:dyDescent="0.15">
      <c r="A48" s="7">
        <v>11</v>
      </c>
      <c r="B48" s="8">
        <v>6564</v>
      </c>
      <c r="C48" s="9" t="s">
        <v>1328</v>
      </c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51"/>
      <c r="P48" s="22"/>
      <c r="Q48" s="23"/>
      <c r="R48" s="23"/>
      <c r="S48" s="23"/>
      <c r="T48" s="43"/>
      <c r="U48" s="43"/>
      <c r="V48" s="38"/>
      <c r="W48" s="38"/>
      <c r="X48" s="38"/>
      <c r="Y48" s="83"/>
      <c r="Z48" s="60" t="s">
        <v>1515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 t="s">
        <v>292</v>
      </c>
      <c r="AN48" s="158">
        <v>1</v>
      </c>
      <c r="AO48" s="159"/>
      <c r="AP48" s="59"/>
      <c r="AQ48" s="54"/>
      <c r="AR48" s="55"/>
      <c r="AS48" s="19">
        <f>ROUND(ROUND(L49*AN48,0)*(1+AQ15),0)</f>
        <v>1155</v>
      </c>
      <c r="AT48" s="41"/>
    </row>
    <row r="49" spans="1:46" s="20" customFormat="1" ht="17.100000000000001" customHeight="1" x14ac:dyDescent="0.15">
      <c r="A49" s="7">
        <v>11</v>
      </c>
      <c r="B49" s="8">
        <v>6565</v>
      </c>
      <c r="C49" s="9" t="s">
        <v>1329</v>
      </c>
      <c r="D49" s="75"/>
      <c r="E49" s="76"/>
      <c r="F49" s="76"/>
      <c r="G49" s="79"/>
      <c r="L49" s="157">
        <v>770</v>
      </c>
      <c r="M49" s="157"/>
      <c r="N49" s="15" t="s">
        <v>731</v>
      </c>
      <c r="O49" s="21"/>
      <c r="P49" s="128" t="s">
        <v>165</v>
      </c>
      <c r="Q49" s="129"/>
      <c r="R49" s="129"/>
      <c r="S49" s="129"/>
      <c r="T49" s="129"/>
      <c r="U49" s="129"/>
      <c r="V49" s="45"/>
      <c r="W49" s="15"/>
      <c r="X49" s="27"/>
      <c r="Y49" s="67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36"/>
      <c r="AN49" s="56"/>
      <c r="AO49" s="57"/>
      <c r="AP49" s="74"/>
      <c r="AQ49" s="37"/>
      <c r="AR49" s="68"/>
      <c r="AS49" s="19">
        <f>ROUND(ROUND(L49*X50,0)*(1+AQ15),0)</f>
        <v>1040</v>
      </c>
      <c r="AT49" s="41"/>
    </row>
    <row r="50" spans="1:46" s="20" customFormat="1" ht="17.100000000000001" customHeight="1" x14ac:dyDescent="0.15">
      <c r="A50" s="7">
        <v>11</v>
      </c>
      <c r="B50" s="8">
        <v>6566</v>
      </c>
      <c r="C50" s="9" t="s">
        <v>1330</v>
      </c>
      <c r="D50" s="77"/>
      <c r="E50" s="78"/>
      <c r="F50" s="78"/>
      <c r="G50" s="80"/>
      <c r="H50" s="80"/>
      <c r="I50" s="80"/>
      <c r="J50" s="38"/>
      <c r="K50" s="38"/>
      <c r="L50" s="23"/>
      <c r="M50" s="23"/>
      <c r="N50" s="23"/>
      <c r="O50" s="24"/>
      <c r="P50" s="130" t="s">
        <v>202</v>
      </c>
      <c r="Q50" s="131"/>
      <c r="R50" s="131"/>
      <c r="S50" s="131"/>
      <c r="T50" s="131"/>
      <c r="U50" s="131"/>
      <c r="V50" s="70"/>
      <c r="W50" s="25" t="s">
        <v>203</v>
      </c>
      <c r="X50" s="158">
        <v>0.9</v>
      </c>
      <c r="Y50" s="159"/>
      <c r="Z50" s="60" t="s">
        <v>1516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5" t="s">
        <v>203</v>
      </c>
      <c r="AN50" s="158">
        <v>1</v>
      </c>
      <c r="AO50" s="159"/>
      <c r="AP50" s="59"/>
      <c r="AQ50" s="54"/>
      <c r="AR50" s="55"/>
      <c r="AS50" s="26">
        <f>ROUND(ROUND(ROUND(L49*X50,0)*AN50,0)*(1+AQ15),0)</f>
        <v>1040</v>
      </c>
      <c r="AT50" s="41"/>
    </row>
    <row r="51" spans="1:46" s="20" customFormat="1" ht="17.100000000000001" customHeight="1" x14ac:dyDescent="0.15">
      <c r="A51" s="7">
        <v>11</v>
      </c>
      <c r="B51" s="8">
        <v>6567</v>
      </c>
      <c r="C51" s="9" t="s">
        <v>1331</v>
      </c>
      <c r="D51" s="164" t="s">
        <v>163</v>
      </c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16"/>
      <c r="P51" s="17"/>
      <c r="Q51" s="17"/>
      <c r="R51" s="17"/>
      <c r="S51" s="17"/>
      <c r="T51" s="40"/>
      <c r="U51" s="40"/>
      <c r="V51" s="32"/>
      <c r="W51" s="17"/>
      <c r="X51" s="64"/>
      <c r="Y51" s="65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36"/>
      <c r="AN51" s="56"/>
      <c r="AO51" s="57"/>
      <c r="AP51" s="74"/>
      <c r="AQ51" s="37"/>
      <c r="AR51" s="68"/>
      <c r="AS51" s="19">
        <f>ROUND(L53*(1+AQ15),0)</f>
        <v>1260</v>
      </c>
      <c r="AT51" s="41"/>
    </row>
    <row r="52" spans="1:46" s="20" customFormat="1" ht="17.100000000000001" customHeight="1" x14ac:dyDescent="0.15">
      <c r="A52" s="7">
        <v>11</v>
      </c>
      <c r="B52" s="8">
        <v>6568</v>
      </c>
      <c r="C52" s="9" t="s">
        <v>1332</v>
      </c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51"/>
      <c r="P52" s="22"/>
      <c r="Q52" s="23"/>
      <c r="R52" s="23"/>
      <c r="S52" s="23"/>
      <c r="T52" s="43"/>
      <c r="U52" s="43"/>
      <c r="V52" s="38"/>
      <c r="W52" s="38"/>
      <c r="X52" s="38"/>
      <c r="Y52" s="83"/>
      <c r="Z52" s="60" t="s">
        <v>1515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5" t="s">
        <v>292</v>
      </c>
      <c r="AN52" s="158">
        <v>1</v>
      </c>
      <c r="AO52" s="159"/>
      <c r="AP52" s="52"/>
      <c r="AQ52" s="54"/>
      <c r="AR52" s="55"/>
      <c r="AS52" s="19">
        <f>ROUND(ROUND(L53*AN52,0)*(1+AQ15),0)</f>
        <v>1260</v>
      </c>
      <c r="AT52" s="41"/>
    </row>
    <row r="53" spans="1:46" s="20" customFormat="1" ht="17.100000000000001" customHeight="1" x14ac:dyDescent="0.15">
      <c r="A53" s="7">
        <v>11</v>
      </c>
      <c r="B53" s="8">
        <v>6569</v>
      </c>
      <c r="C53" s="9" t="s">
        <v>1333</v>
      </c>
      <c r="D53" s="75"/>
      <c r="E53" s="76"/>
      <c r="F53" s="76"/>
      <c r="G53" s="79"/>
      <c r="L53" s="157">
        <v>840</v>
      </c>
      <c r="M53" s="157"/>
      <c r="N53" s="15" t="s">
        <v>731</v>
      </c>
      <c r="O53" s="21"/>
      <c r="P53" s="128" t="s">
        <v>165</v>
      </c>
      <c r="Q53" s="129"/>
      <c r="R53" s="129"/>
      <c r="S53" s="129"/>
      <c r="T53" s="129"/>
      <c r="U53" s="129"/>
      <c r="V53" s="45"/>
      <c r="W53" s="15"/>
      <c r="X53" s="27"/>
      <c r="Y53" s="67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36"/>
      <c r="AN53" s="56"/>
      <c r="AO53" s="57"/>
      <c r="AP53" s="53"/>
      <c r="AQ53" s="34"/>
      <c r="AR53" s="51"/>
      <c r="AS53" s="19">
        <f>ROUND(ROUND(L53*X54,0)*(1+AQ15),0)</f>
        <v>1134</v>
      </c>
      <c r="AT53" s="41"/>
    </row>
    <row r="54" spans="1:46" s="20" customFormat="1" ht="17.100000000000001" customHeight="1" x14ac:dyDescent="0.15">
      <c r="A54" s="7">
        <v>11</v>
      </c>
      <c r="B54" s="8">
        <v>6570</v>
      </c>
      <c r="C54" s="9" t="s">
        <v>1334</v>
      </c>
      <c r="D54" s="77"/>
      <c r="E54" s="78"/>
      <c r="F54" s="78"/>
      <c r="G54" s="80"/>
      <c r="H54" s="80"/>
      <c r="I54" s="80"/>
      <c r="J54" s="38"/>
      <c r="K54" s="38"/>
      <c r="L54" s="23"/>
      <c r="M54" s="23"/>
      <c r="N54" s="23"/>
      <c r="O54" s="24"/>
      <c r="P54" s="130" t="s">
        <v>202</v>
      </c>
      <c r="Q54" s="131"/>
      <c r="R54" s="131"/>
      <c r="S54" s="131"/>
      <c r="T54" s="131"/>
      <c r="U54" s="131"/>
      <c r="V54" s="70"/>
      <c r="W54" s="25" t="s">
        <v>203</v>
      </c>
      <c r="X54" s="158">
        <v>0.9</v>
      </c>
      <c r="Y54" s="159"/>
      <c r="Z54" s="60" t="s">
        <v>1516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5" t="s">
        <v>203</v>
      </c>
      <c r="AN54" s="158">
        <v>1</v>
      </c>
      <c r="AO54" s="159"/>
      <c r="AP54" s="53"/>
      <c r="AQ54" s="34"/>
      <c r="AR54" s="51"/>
      <c r="AS54" s="26">
        <f>ROUND(ROUND(ROUND(L53*X54,0)*AN54,0)*(1+AQ15),0)</f>
        <v>1134</v>
      </c>
      <c r="AT54" s="41"/>
    </row>
    <row r="55" spans="1:46" s="20" customFormat="1" ht="17.100000000000001" customHeight="1" x14ac:dyDescent="0.15">
      <c r="A55" s="7">
        <v>11</v>
      </c>
      <c r="B55" s="8">
        <v>6571</v>
      </c>
      <c r="C55" s="9" t="s">
        <v>1335</v>
      </c>
      <c r="D55" s="164" t="s">
        <v>164</v>
      </c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16"/>
      <c r="P55" s="17"/>
      <c r="Q55" s="17"/>
      <c r="R55" s="17"/>
      <c r="S55" s="17"/>
      <c r="T55" s="40"/>
      <c r="U55" s="40"/>
      <c r="V55" s="32"/>
      <c r="W55" s="17"/>
      <c r="X55" s="64"/>
      <c r="Y55" s="65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36"/>
      <c r="AN55" s="56"/>
      <c r="AO55" s="57"/>
      <c r="AP55" s="53"/>
      <c r="AQ55" s="34"/>
      <c r="AR55" s="51"/>
      <c r="AS55" s="19">
        <f>ROUND(L57*(1+AQ15),0)</f>
        <v>1365</v>
      </c>
      <c r="AT55" s="41"/>
    </row>
    <row r="56" spans="1:46" s="20" customFormat="1" ht="17.100000000000001" customHeight="1" x14ac:dyDescent="0.15">
      <c r="A56" s="7">
        <v>11</v>
      </c>
      <c r="B56" s="8">
        <v>6572</v>
      </c>
      <c r="C56" s="9" t="s">
        <v>1336</v>
      </c>
      <c r="D56" s="202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51"/>
      <c r="P56" s="22"/>
      <c r="Q56" s="23"/>
      <c r="R56" s="23"/>
      <c r="S56" s="23"/>
      <c r="T56" s="43"/>
      <c r="U56" s="43"/>
      <c r="V56" s="38"/>
      <c r="W56" s="38"/>
      <c r="X56" s="38"/>
      <c r="Y56" s="83"/>
      <c r="Z56" s="60" t="s">
        <v>1515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5" t="s">
        <v>292</v>
      </c>
      <c r="AN56" s="158">
        <v>1</v>
      </c>
      <c r="AO56" s="159"/>
      <c r="AP56" s="53"/>
      <c r="AQ56" s="34"/>
      <c r="AR56" s="51"/>
      <c r="AS56" s="19">
        <f>ROUND(ROUND(L57*AN56,0)*(1+AQ15),0)</f>
        <v>1365</v>
      </c>
      <c r="AT56" s="41"/>
    </row>
    <row r="57" spans="1:46" s="20" customFormat="1" ht="17.100000000000001" customHeight="1" x14ac:dyDescent="0.15">
      <c r="A57" s="7">
        <v>11</v>
      </c>
      <c r="B57" s="8">
        <v>6573</v>
      </c>
      <c r="C57" s="9" t="s">
        <v>1337</v>
      </c>
      <c r="D57" s="75"/>
      <c r="E57" s="76"/>
      <c r="F57" s="76"/>
      <c r="G57" s="79"/>
      <c r="L57" s="157">
        <v>910</v>
      </c>
      <c r="M57" s="157"/>
      <c r="N57" s="15" t="s">
        <v>731</v>
      </c>
      <c r="O57" s="21"/>
      <c r="P57" s="128" t="s">
        <v>165</v>
      </c>
      <c r="Q57" s="129"/>
      <c r="R57" s="129"/>
      <c r="S57" s="129"/>
      <c r="T57" s="129"/>
      <c r="U57" s="129"/>
      <c r="V57" s="45"/>
      <c r="W57" s="15"/>
      <c r="X57" s="27"/>
      <c r="Y57" s="67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36"/>
      <c r="AN57" s="56"/>
      <c r="AO57" s="57"/>
      <c r="AP57" s="53"/>
      <c r="AQ57" s="34"/>
      <c r="AR57" s="51"/>
      <c r="AS57" s="19">
        <f>ROUND(ROUND(L57*X58,0)*(1+AQ15),0)</f>
        <v>1229</v>
      </c>
      <c r="AT57" s="41"/>
    </row>
    <row r="58" spans="1:46" s="20" customFormat="1" ht="17.100000000000001" customHeight="1" x14ac:dyDescent="0.15">
      <c r="A58" s="7">
        <v>11</v>
      </c>
      <c r="B58" s="8">
        <v>6574</v>
      </c>
      <c r="C58" s="9" t="s">
        <v>1338</v>
      </c>
      <c r="D58" s="77"/>
      <c r="E58" s="78"/>
      <c r="F58" s="78"/>
      <c r="G58" s="80"/>
      <c r="H58" s="80"/>
      <c r="I58" s="80"/>
      <c r="J58" s="38"/>
      <c r="K58" s="38"/>
      <c r="L58" s="23"/>
      <c r="M58" s="23"/>
      <c r="N58" s="23"/>
      <c r="O58" s="24"/>
      <c r="P58" s="130" t="s">
        <v>202</v>
      </c>
      <c r="Q58" s="131"/>
      <c r="R58" s="131"/>
      <c r="S58" s="131"/>
      <c r="T58" s="131"/>
      <c r="U58" s="131"/>
      <c r="V58" s="70"/>
      <c r="W58" s="25" t="s">
        <v>203</v>
      </c>
      <c r="X58" s="158">
        <v>0.9</v>
      </c>
      <c r="Y58" s="159"/>
      <c r="Z58" s="60" t="s">
        <v>1516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5" t="s">
        <v>203</v>
      </c>
      <c r="AN58" s="158">
        <v>1</v>
      </c>
      <c r="AO58" s="159"/>
      <c r="AP58" s="35"/>
      <c r="AQ58" s="38"/>
      <c r="AR58" s="83"/>
      <c r="AS58" s="26">
        <f>ROUND(ROUND(ROUND(L57*X58,0)*AN58,0)*(1+AQ15),0)</f>
        <v>1229</v>
      </c>
      <c r="AT58" s="58"/>
    </row>
    <row r="59" spans="1:46" ht="17.100000000000001" customHeight="1" x14ac:dyDescent="0.15">
      <c r="A59" s="1"/>
      <c r="AP59" s="34"/>
      <c r="AQ59" s="34"/>
      <c r="AR59" s="34"/>
    </row>
    <row r="60" spans="1:46" ht="17.100000000000001" customHeight="1" x14ac:dyDescent="0.15">
      <c r="A60" s="1"/>
      <c r="AP60" s="34"/>
      <c r="AQ60" s="34"/>
      <c r="AR60" s="34"/>
    </row>
    <row r="61" spans="1:46" s="20" customFormat="1" ht="17.100000000000001" customHeight="1" x14ac:dyDescent="0.15">
      <c r="A61" s="28"/>
      <c r="B61" s="28"/>
      <c r="C61" s="15"/>
      <c r="D61" s="15"/>
      <c r="E61" s="15"/>
      <c r="F61" s="15"/>
      <c r="G61" s="15"/>
      <c r="H61" s="15"/>
      <c r="I61" s="44"/>
      <c r="J61" s="4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27"/>
      <c r="V61" s="27"/>
      <c r="W61" s="15"/>
      <c r="X61" s="37"/>
      <c r="Y61" s="42"/>
      <c r="Z61" s="15"/>
      <c r="AA61" s="15"/>
      <c r="AB61" s="15"/>
      <c r="AC61" s="37"/>
      <c r="AD61" s="42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34"/>
      <c r="AQ61" s="34"/>
      <c r="AR61" s="34"/>
      <c r="AS61" s="46"/>
      <c r="AT61" s="34"/>
    </row>
    <row r="62" spans="1:46" s="20" customFormat="1" ht="17.100000000000001" customHeight="1" x14ac:dyDescent="0.15">
      <c r="A62" s="28"/>
      <c r="B62" s="28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7"/>
      <c r="V62" s="27"/>
      <c r="W62" s="15"/>
      <c r="X62" s="27"/>
      <c r="Y62" s="42"/>
      <c r="Z62" s="15"/>
      <c r="AA62" s="15"/>
      <c r="AB62" s="15"/>
      <c r="AC62" s="37"/>
      <c r="AD62" s="42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34"/>
      <c r="AQ62" s="34"/>
      <c r="AR62" s="34"/>
      <c r="AS62" s="46"/>
      <c r="AT62" s="34"/>
    </row>
    <row r="63" spans="1:46" s="20" customFormat="1" ht="17.100000000000001" customHeight="1" x14ac:dyDescent="0.15">
      <c r="A63" s="28"/>
      <c r="B63" s="28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7"/>
      <c r="V63" s="27"/>
      <c r="W63" s="15"/>
      <c r="X63" s="27"/>
      <c r="Y63" s="42"/>
      <c r="Z63" s="15"/>
      <c r="AA63" s="15"/>
      <c r="AB63" s="15"/>
      <c r="AC63" s="14"/>
      <c r="AD63" s="14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34"/>
      <c r="AQ63" s="34"/>
      <c r="AR63" s="34"/>
      <c r="AS63" s="46"/>
      <c r="AT63" s="34"/>
    </row>
    <row r="64" spans="1:46" s="20" customFormat="1" ht="17.100000000000001" customHeight="1" x14ac:dyDescent="0.15">
      <c r="A64" s="28"/>
      <c r="B64" s="28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47"/>
      <c r="U64" s="48"/>
      <c r="V64" s="48"/>
      <c r="W64" s="34"/>
      <c r="X64" s="48"/>
      <c r="Y64" s="42"/>
      <c r="Z64" s="15"/>
      <c r="AA64" s="15"/>
      <c r="AB64" s="15"/>
      <c r="AC64" s="37"/>
      <c r="AD64" s="42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34"/>
      <c r="AQ64" s="34"/>
      <c r="AR64" s="34"/>
      <c r="AS64" s="46"/>
      <c r="AT64" s="34"/>
    </row>
    <row r="65" spans="1:46" s="20" customFormat="1" ht="17.100000000000001" customHeight="1" x14ac:dyDescent="0.15">
      <c r="A65" s="28"/>
      <c r="B65" s="28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7"/>
      <c r="U65" s="49"/>
      <c r="V65" s="50"/>
      <c r="W65" s="15"/>
      <c r="X65" s="27"/>
      <c r="Y65" s="42"/>
      <c r="Z65" s="15"/>
      <c r="AA65" s="15"/>
      <c r="AB65" s="15"/>
      <c r="AC65" s="37"/>
      <c r="AD65" s="42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34"/>
      <c r="AQ65" s="34"/>
      <c r="AR65" s="34"/>
      <c r="AS65" s="46"/>
      <c r="AT65" s="34"/>
    </row>
    <row r="66" spans="1:46" s="20" customFormat="1" ht="17.100000000000001" customHeight="1" x14ac:dyDescent="0.15">
      <c r="A66" s="28"/>
      <c r="B66" s="28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27"/>
      <c r="V66" s="42"/>
      <c r="W66" s="15"/>
      <c r="X66" s="27"/>
      <c r="Y66" s="42"/>
      <c r="Z66" s="15"/>
      <c r="AA66" s="15"/>
      <c r="AB66" s="15"/>
      <c r="AC66" s="14"/>
      <c r="AD66" s="14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34"/>
      <c r="AQ66" s="34"/>
      <c r="AR66" s="34"/>
      <c r="AS66" s="46"/>
      <c r="AT66" s="34"/>
    </row>
    <row r="67" spans="1:46" s="20" customFormat="1" ht="17.100000000000001" customHeight="1" x14ac:dyDescent="0.15">
      <c r="A67" s="28"/>
      <c r="B67" s="28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7"/>
      <c r="V67" s="42"/>
      <c r="W67" s="15"/>
      <c r="X67" s="37"/>
      <c r="Y67" s="42"/>
      <c r="Z67" s="15"/>
      <c r="AA67" s="15"/>
      <c r="AB67" s="15"/>
      <c r="AC67" s="37"/>
      <c r="AD67" s="42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34"/>
      <c r="AQ67" s="34"/>
      <c r="AR67" s="34"/>
      <c r="AS67" s="46"/>
      <c r="AT67" s="34"/>
    </row>
    <row r="68" spans="1:46" ht="17.100000000000001" customHeight="1" x14ac:dyDescent="0.15">
      <c r="AP68" s="62"/>
      <c r="AQ68" s="62"/>
      <c r="AR68" s="62"/>
    </row>
    <row r="69" spans="1:46" ht="17.100000000000001" customHeight="1" x14ac:dyDescent="0.15">
      <c r="AP69" s="45"/>
      <c r="AQ69" s="45"/>
      <c r="AR69" s="45"/>
    </row>
    <row r="70" spans="1:46" ht="17.100000000000001" customHeight="1" x14ac:dyDescent="0.15">
      <c r="AP70" s="45"/>
      <c r="AQ70" s="45"/>
      <c r="AR70" s="45"/>
    </row>
    <row r="71" spans="1:46" ht="17.100000000000001" customHeight="1" x14ac:dyDescent="0.15">
      <c r="AP71" s="15"/>
      <c r="AQ71" s="15"/>
      <c r="AR71" s="15"/>
    </row>
    <row r="72" spans="1:46" ht="17.100000000000001" customHeight="1" x14ac:dyDescent="0.15">
      <c r="AP72" s="45"/>
      <c r="AQ72" s="45"/>
      <c r="AR72" s="45"/>
    </row>
    <row r="73" spans="1:46" ht="17.100000000000001" customHeight="1" x14ac:dyDescent="0.15">
      <c r="AP73" s="45"/>
      <c r="AQ73" s="45"/>
      <c r="AR73" s="45"/>
    </row>
    <row r="74" spans="1:46" ht="17.100000000000001" customHeight="1" x14ac:dyDescent="0.15">
      <c r="AP74" s="15"/>
      <c r="AQ74" s="15"/>
      <c r="AR74" s="15"/>
    </row>
    <row r="75" spans="1:46" ht="17.100000000000001" customHeight="1" x14ac:dyDescent="0.15">
      <c r="AP75" s="45"/>
      <c r="AQ75" s="45"/>
      <c r="AR75" s="45"/>
    </row>
  </sheetData>
  <sheetProtection password="CB5D" sheet="1" objects="1" scenarios="1"/>
  <mergeCells count="67">
    <mergeCell ref="D7:N8"/>
    <mergeCell ref="D11:N12"/>
    <mergeCell ref="AP11:AR14"/>
    <mergeCell ref="AQ15:AR15"/>
    <mergeCell ref="AN12:AO12"/>
    <mergeCell ref="L9:M9"/>
    <mergeCell ref="L13:M13"/>
    <mergeCell ref="X14:Y14"/>
    <mergeCell ref="AN14:AO14"/>
    <mergeCell ref="AN8:AO8"/>
    <mergeCell ref="D19:N20"/>
    <mergeCell ref="X18:Y18"/>
    <mergeCell ref="AN18:AO18"/>
    <mergeCell ref="D15:N16"/>
    <mergeCell ref="AN20:AO20"/>
    <mergeCell ref="AN10:AO10"/>
    <mergeCell ref="X10:Y10"/>
    <mergeCell ref="AN16:AO16"/>
    <mergeCell ref="L17:M17"/>
    <mergeCell ref="AN24:AO24"/>
    <mergeCell ref="L25:M25"/>
    <mergeCell ref="X26:Y26"/>
    <mergeCell ref="AN26:AO26"/>
    <mergeCell ref="D23:N24"/>
    <mergeCell ref="L21:M21"/>
    <mergeCell ref="X22:Y22"/>
    <mergeCell ref="AN22:AO22"/>
    <mergeCell ref="AN32:AO32"/>
    <mergeCell ref="L33:M33"/>
    <mergeCell ref="X34:Y34"/>
    <mergeCell ref="AN34:AO34"/>
    <mergeCell ref="D31:N32"/>
    <mergeCell ref="AN28:AO28"/>
    <mergeCell ref="L29:M29"/>
    <mergeCell ref="X30:Y30"/>
    <mergeCell ref="AN30:AO30"/>
    <mergeCell ref="D27:N28"/>
    <mergeCell ref="AN40:AO40"/>
    <mergeCell ref="L41:M41"/>
    <mergeCell ref="X42:Y42"/>
    <mergeCell ref="AN42:AO42"/>
    <mergeCell ref="D39:N40"/>
    <mergeCell ref="AN36:AO36"/>
    <mergeCell ref="L37:M37"/>
    <mergeCell ref="X38:Y38"/>
    <mergeCell ref="AN38:AO38"/>
    <mergeCell ref="D35:N36"/>
    <mergeCell ref="AN48:AO48"/>
    <mergeCell ref="L49:M49"/>
    <mergeCell ref="X50:Y50"/>
    <mergeCell ref="AN50:AO50"/>
    <mergeCell ref="D47:N48"/>
    <mergeCell ref="AN44:AO44"/>
    <mergeCell ref="L45:M45"/>
    <mergeCell ref="X46:Y46"/>
    <mergeCell ref="AN46:AO46"/>
    <mergeCell ref="D43:N44"/>
    <mergeCell ref="AN56:AO56"/>
    <mergeCell ref="L57:M57"/>
    <mergeCell ref="X58:Y58"/>
    <mergeCell ref="AN58:AO58"/>
    <mergeCell ref="D55:N56"/>
    <mergeCell ref="AN52:AO52"/>
    <mergeCell ref="L53:M53"/>
    <mergeCell ref="X54:Y54"/>
    <mergeCell ref="AN54:AO54"/>
    <mergeCell ref="D51:N5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firstPageNumber="19" orientation="portrait" r:id="rId1"/>
  <headerFooter alignWithMargins="0">
    <oddHeader>&amp;R&amp;9居宅介護</oddHeader>
    <oddFooter>&amp;C&amp;14&amp;P</oddFooter>
  </headerFooter>
  <rowBreaks count="1" manualBreakCount="1">
    <brk id="60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表紙</vt:lpstr>
      <vt:lpstr>Ⅰ1居宅介護(身介、単一日中)</vt:lpstr>
      <vt:lpstr>Ⅰ1居宅介護(身介、単一早朝夜間)</vt:lpstr>
      <vt:lpstr>Ⅰ1居宅介護(身介、単一深夜)</vt:lpstr>
      <vt:lpstr>Ⅰ1居宅介護(身介、合成深夜)</vt:lpstr>
      <vt:lpstr>Ⅰ1居宅介護(身介、合成早朝)</vt:lpstr>
      <vt:lpstr>Ⅰ1居宅介護(身介、合成日中)</vt:lpstr>
      <vt:lpstr>Ⅰ1居宅介護(身介、合成夜間１)</vt:lpstr>
      <vt:lpstr>Ⅰ1居宅介護(身介、合成夜間２)</vt:lpstr>
      <vt:lpstr>Ⅰ1居宅介護(身介、2h未合成１)</vt:lpstr>
      <vt:lpstr>Ⅰ1居宅介護(身介、2h未合成２)</vt:lpstr>
      <vt:lpstr>Ⅰ1居宅介護(身介、2h未合成３)</vt:lpstr>
      <vt:lpstr>Ⅰ1居宅介護(身介、日中増分)</vt:lpstr>
      <vt:lpstr>Ⅰ1居宅介護(身介、早朝夜間増分)</vt:lpstr>
      <vt:lpstr>Ⅰ1居宅介護(身介、深夜増分)</vt:lpstr>
      <vt:lpstr>Ⅰ1居宅介護(家援、単一日中)</vt:lpstr>
      <vt:lpstr>Ⅰ1居宅介護(家援、単一早朝夜間)</vt:lpstr>
      <vt:lpstr>Ⅰ1居宅介護(家援、単一深夜)</vt:lpstr>
      <vt:lpstr>Ⅰ1居宅介護(家援、合成１)</vt:lpstr>
      <vt:lpstr>Ⅰ1居宅介護(家援、合成２)</vt:lpstr>
      <vt:lpstr>Ⅰ1居宅介護(家援、2h未合成１)</vt:lpstr>
      <vt:lpstr>Ⅰ1居宅介護(家援、日中増分)</vt:lpstr>
      <vt:lpstr>Ⅰ1居宅介護(家援、早朝夜間増分)</vt:lpstr>
      <vt:lpstr>Ⅰ1居宅介護(家援、深夜増分)</vt:lpstr>
      <vt:lpstr>'Ⅰ1居宅介護(家援、2h未合成１)'!Print_Area</vt:lpstr>
      <vt:lpstr>'Ⅰ1居宅介護(家援、合成１)'!Print_Area</vt:lpstr>
      <vt:lpstr>'Ⅰ1居宅介護(家援、合成２)'!Print_Area</vt:lpstr>
      <vt:lpstr>'Ⅰ1居宅介護(家援、深夜増分)'!Print_Area</vt:lpstr>
      <vt:lpstr>'Ⅰ1居宅介護(家援、早朝夜間増分)'!Print_Area</vt:lpstr>
      <vt:lpstr>'Ⅰ1居宅介護(家援、単一深夜)'!Print_Area</vt:lpstr>
      <vt:lpstr>'Ⅰ1居宅介護(家援、単一早朝夜間)'!Print_Area</vt:lpstr>
      <vt:lpstr>'Ⅰ1居宅介護(家援、単一日中)'!Print_Area</vt:lpstr>
      <vt:lpstr>'Ⅰ1居宅介護(家援、日中増分)'!Print_Area</vt:lpstr>
      <vt:lpstr>'Ⅰ1居宅介護(身介、2h未合成１)'!Print_Area</vt:lpstr>
      <vt:lpstr>'Ⅰ1居宅介護(身介、2h未合成２)'!Print_Area</vt:lpstr>
      <vt:lpstr>'Ⅰ1居宅介護(身介、2h未合成３)'!Print_Area</vt:lpstr>
      <vt:lpstr>'Ⅰ1居宅介護(身介、合成深夜)'!Print_Area</vt:lpstr>
      <vt:lpstr>'Ⅰ1居宅介護(身介、合成早朝)'!Print_Area</vt:lpstr>
      <vt:lpstr>'Ⅰ1居宅介護(身介、合成日中)'!Print_Area</vt:lpstr>
      <vt:lpstr>'Ⅰ1居宅介護(身介、合成夜間１)'!Print_Area</vt:lpstr>
      <vt:lpstr>'Ⅰ1居宅介護(身介、合成夜間２)'!Print_Area</vt:lpstr>
      <vt:lpstr>'Ⅰ1居宅介護(身介、深夜増分)'!Print_Area</vt:lpstr>
      <vt:lpstr>'Ⅰ1居宅介護(身介、早朝夜間増分)'!Print_Area</vt:lpstr>
      <vt:lpstr>'Ⅰ1居宅介護(身介、単一深夜)'!Print_Area</vt:lpstr>
      <vt:lpstr>'Ⅰ1居宅介護(身介、単一早朝夜間)'!Print_Area</vt:lpstr>
      <vt:lpstr>'Ⅰ1居宅介護(身介、単一日中)'!Print_Area</vt:lpstr>
      <vt:lpstr>'Ⅰ1居宅介護(身介、日中増分)'!Print_Area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86535</dc:creator>
  <cp:lastModifiedBy>平塚</cp:lastModifiedBy>
  <cp:lastPrinted>2014-02-28T02:33:40Z</cp:lastPrinted>
  <dcterms:created xsi:type="dcterms:W3CDTF">2006-05-19T02:09:24Z</dcterms:created>
  <dcterms:modified xsi:type="dcterms:W3CDTF">2023-05-12T07:24:15Z</dcterms:modified>
</cp:coreProperties>
</file>